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comments6.xml" ContentType="application/vnd.openxmlformats-officedocument.spreadsheetml.comments+xml"/>
  <Override PartName="/xl/threadedComments/threadedComment2.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updateLinks="never" codeName="ThisWorkbook" defaultThemeVersion="124226"/>
  <mc:AlternateContent xmlns:mc="http://schemas.openxmlformats.org/markup-compatibility/2006">
    <mc:Choice Requires="x15">
      <x15ac:absPath xmlns:x15ac="http://schemas.microsoft.com/office/spreadsheetml/2010/11/ac" url="C:\Users\zagurl\Downloads\CT Eng Tool Updates\2022\"/>
    </mc:Choice>
  </mc:AlternateContent>
  <xr:revisionPtr revIDLastSave="0" documentId="13_ncr:1_{B338E8CF-DC81-4A5D-B649-9A4CAF6A8BE9}" xr6:coauthVersionLast="46" xr6:coauthVersionMax="47" xr10:uidLastSave="{00000000-0000-0000-0000-000000000000}"/>
  <workbookProtection workbookAlgorithmName="SHA-512" workbookHashValue="5TgmtTbipONasAuOyz76OLMGnWc0eu8uaTl7hH6GGAneOM/U2UTJ0bH7e5xK3MOhPPeWbSbbzgbaC053efwKKw==" workbookSaltValue="OexAXAdBdszZIcd7yfxpuA==" workbookSpinCount="100000" lockStructure="1"/>
  <bookViews>
    <workbookView xWindow="-110" yWindow="-110" windowWidth="19420" windowHeight="10420" tabRatio="931" xr2:uid="{00000000-000D-0000-FFFF-FFFF00000000}"/>
  </bookViews>
  <sheets>
    <sheet name="Project Data" sheetId="85" r:id="rId1"/>
    <sheet name="Project Summary" sheetId="78" r:id="rId2"/>
    <sheet name="1- Interior Lighting &amp; NLC" sheetId="72" r:id="rId3"/>
    <sheet name="1.1 High Perf. Guidelines" sheetId="94" r:id="rId4"/>
    <sheet name="Interior BuildingAreaBaselines" sheetId="80" r:id="rId5"/>
    <sheet name="1A- Space by Space" sheetId="83" r:id="rId6"/>
    <sheet name="lists" sheetId="81" state="hidden" r:id="rId7"/>
    <sheet name="2- Occupancy Sensors" sheetId="82" r:id="rId8"/>
    <sheet name="21- Daylighting" sheetId="74" state="hidden" r:id="rId9"/>
    <sheet name="4- Exterior Lighting" sheetId="77" r:id="rId10"/>
    <sheet name="5- Unitary &amp; Split DX" sheetId="52" r:id="rId11"/>
    <sheet name="6- Air Source Heat Pumps" sheetId="58" r:id="rId12"/>
    <sheet name="7- Water Source Heat Pumps" sheetId="59" r:id="rId13"/>
    <sheet name="8- VRF-VRV" sheetId="57" r:id="rId14"/>
    <sheet name="9- VFDs" sheetId="90" r:id="rId15"/>
    <sheet name="10- Chillers" sheetId="66" r:id="rId16"/>
    <sheet name="11- Energy Recovery" sheetId="61" r:id="rId17"/>
    <sheet name="12- DCV (CO2 Control)" sheetId="65" r:id="rId18"/>
    <sheet name="13- Natural Gas Heating" sheetId="53" r:id="rId19"/>
    <sheet name="14- Electric &amp; Gas Hot Water" sheetId="56" r:id="rId20"/>
    <sheet name="15- Kitchen Appliances" sheetId="67" state="hidden" r:id="rId21"/>
    <sheet name="16- Cooking Equipment" sheetId="70" state="hidden" r:id="rId22"/>
    <sheet name="15 - Kitchen Equipment" sheetId="93" r:id="rId23"/>
    <sheet name="17- Kitchen Hood VFDs" sheetId="68" r:id="rId24"/>
    <sheet name="18 - Insulation" sheetId="89" r:id="rId25"/>
    <sheet name="19- Insulation" sheetId="84" state="hidden" r:id="rId26"/>
    <sheet name="19- Windows" sheetId="86" r:id="rId27"/>
    <sheet name="20- Custom Measure" sheetId="88" r:id="rId28"/>
    <sheet name="21- Air Compressor &amp; Dryer" sheetId="91" r:id="rId29"/>
    <sheet name="22-Air Compressor Heat Recovery" sheetId="92" r:id="rId30"/>
  </sheets>
  <externalReferences>
    <externalReference r:id="rId31"/>
    <externalReference r:id="rId32"/>
    <externalReference r:id="rId33"/>
    <externalReference r:id="rId34"/>
    <externalReference r:id="rId35"/>
  </externalReferences>
  <definedNames>
    <definedName name="_AHU20" localSheetId="14">#REF!</definedName>
    <definedName name="_AHU20">#REF!</definedName>
    <definedName name="A11SUM" localSheetId="14">#REF!</definedName>
    <definedName name="A11SUM">#REF!</definedName>
    <definedName name="A12SUM">#REF!</definedName>
    <definedName name="A14SUM">#REF!</definedName>
    <definedName name="A6SUM">#REF!</definedName>
    <definedName name="Area_A">'18 - Insulation'!#REF!</definedName>
    <definedName name="Broiler">'15 - Kitchen Equipment'!$D$201:$D$204</definedName>
    <definedName name="Categoery">'13- Natural Gas Heating'!$B$87:$G$87</definedName>
    <definedName name="Category">'13- Natural Gas Heating'!$A$88:$A$93</definedName>
    <definedName name="Condensing_Gas_Boiler">'13- Natural Gas Heating'!$C$88:$C$92</definedName>
    <definedName name="Condensing_Gas_Furnace">'13- Natural Gas Heating'!$B$88:$B$90</definedName>
    <definedName name="Condensing_Gas_Unit_Heater">'13- Natural Gas Heating'!$E$88:$E$92</definedName>
    <definedName name="COSTS">#REF!</definedName>
    <definedName name="_xlnm.Database" localSheetId="2">#REF!</definedName>
    <definedName name="_xlnm.Database" localSheetId="5">#REF!</definedName>
    <definedName name="_xlnm.Database" localSheetId="8">#REF!</definedName>
    <definedName name="_xlnm.Database" localSheetId="9">#REF!</definedName>
    <definedName name="_xlnm.Database" localSheetId="4">#REF!</definedName>
    <definedName name="_xlnm.Database" localSheetId="6">#REF!</definedName>
    <definedName name="_xlnm.Database">#REF!</definedName>
    <definedName name="EFF">#REF!</definedName>
    <definedName name="Electric_Dishwasher">'15 - Kitchen Equipment'!$E$201:$E$209</definedName>
    <definedName name="Electric_Equipment">'15 - Kitchen Equipment'!$B$201:$B$210</definedName>
    <definedName name="Electric_Fryer">'15 - Kitchen Equipment'!$G$201:$G$202</definedName>
    <definedName name="Electric_Other">'15 - Kitchen Equipment'!$K$204:$K$209</definedName>
    <definedName name="Electric_Oven">'15 - Kitchen Equipment'!$L$204:$L$207</definedName>
    <definedName name="emptylist">'13- Natural Gas Heating'!$H$88:$H$93</definedName>
    <definedName name="EXAMPLE__LED_wallpacks__50_Watts_each__Fixturemaker_model_XYZ">'4- Exterior Lighting'!$R$23:$R$26</definedName>
    <definedName name="Freezer">'15 - Kitchen Equipment'!$F$201:$F$209</definedName>
    <definedName name="Gas_Dishwasher">'15 - Kitchen Equipment'!$N$204:$N$212</definedName>
    <definedName name="Gas_Equipment">'15 - Kitchen Equipment'!$C$201:$C$204</definedName>
    <definedName name="Gas_Fired_Absorption_Heat_Pumps">'13- Natural Gas Heating'!$F$88:$F$93</definedName>
    <definedName name="Gas_Fryer">'15 - Kitchen Equipment'!$O$204:$O$205</definedName>
    <definedName name="Gas_Other">'15 - Kitchen Equipment'!$P$204:$P$206</definedName>
    <definedName name="Gas_Oven">'15 - Kitchen Equipment'!$Q$204:$Q$207</definedName>
    <definedName name="Griddle">'15 - Kitchen Equipment'!$H$204:$H$205</definedName>
    <definedName name="Hot_Folding_Cabinet">'15 - Kitchen Equipment'!$I$204:$I$206</definedName>
    <definedName name="Ice_Machine">'15 - Kitchen Equipment'!$J$204:$J$207</definedName>
    <definedName name="kitchen1" localSheetId="24">'[1]Kitchen Appliances'!$I$25:$I$32</definedName>
    <definedName name="kitchen1" localSheetId="14">'[2]15- Kitchen Appliances'!$I$23:$I$31</definedName>
    <definedName name="kitchen1">'15- Kitchen Appliances'!$I$23:$I$31</definedName>
    <definedName name="kitchen2" localSheetId="24">'[1]Cooking Equipment'!$K$16:$K$24</definedName>
    <definedName name="kitchen2" localSheetId="14">'[2]16- Cooking Equipment'!$K$14:$K$20</definedName>
    <definedName name="kitchen2">'16- Cooking Equipment'!$K$14:$K$22</definedName>
    <definedName name="Natural_Gas_Infrared_Radiant_Heaters">'13- Natural Gas Heating'!$G$88:$G$93</definedName>
    <definedName name="Non_Condensing_Gas_Boiler">'13- Natural Gas Heating'!$D$88:$D$93</definedName>
    <definedName name="PERKW">#REF!</definedName>
    <definedName name="_xlnm.Print_Area" localSheetId="2">'1- Interior Lighting &amp; NLC'!$A$1:$L$78</definedName>
    <definedName name="_xlnm.Print_Area" localSheetId="17">'12- DCV (CO2 Control)'!$B$1:$H$67</definedName>
    <definedName name="_xlnm.Print_Area" localSheetId="18">'13- Natural Gas Heating'!$A$1:$J$34</definedName>
    <definedName name="_xlnm.Print_Area" localSheetId="20">'15- Kitchen Appliances'!$A$1:$E$55</definedName>
    <definedName name="_xlnm.Print_Area" localSheetId="23">'17- Kitchen Hood VFDs'!$B$1:$K$41</definedName>
    <definedName name="_xlnm.Print_Area" localSheetId="24">'18 - Insulation'!$A$1:$G$46</definedName>
    <definedName name="_xlnm.Print_Area" localSheetId="26">'19- Windows'!$B$1:$K$56</definedName>
    <definedName name="_xlnm.Print_Area" localSheetId="27">'20- Custom Measure'!$A$1:$F$43</definedName>
    <definedName name="_xlnm.Print_Area" localSheetId="8">'21- Daylighting'!$A$1:$M$35</definedName>
    <definedName name="_xlnm.Print_Area" localSheetId="29">'22-Air Compressor Heat Recovery'!$B$1:$I$60</definedName>
    <definedName name="_xlnm.Print_Area" localSheetId="11">'6- Air Source Heat Pumps'!$B$1:$N$50</definedName>
    <definedName name="_xlnm.Print_Area" localSheetId="12">'7- Water Source Heat Pumps'!$B$1:$K$48</definedName>
    <definedName name="_xlnm.Print_Area" localSheetId="13">'8- VRF-VRV'!$B$1:$L$46</definedName>
    <definedName name="_xlnm.Print_Area" localSheetId="0">'Project Data'!$A$4:$B$32</definedName>
    <definedName name="Print_Area_NoEcon">#REF!</definedName>
    <definedName name="Print_with_terms">#REF!</definedName>
    <definedName name="PV" localSheetId="2">#REF!</definedName>
    <definedName name="PV" localSheetId="5">#REF!</definedName>
    <definedName name="PV" localSheetId="8">#REF!</definedName>
    <definedName name="PV" localSheetId="9">#REF!</definedName>
    <definedName name="PV">#REF!</definedName>
    <definedName name="Refrigerator">'15 - Kitchen Equipment'!$M$204:$M$215</definedName>
    <definedName name="tax">#REF!</definedName>
    <definedName name="TOTALS">#REF!</definedName>
    <definedName name="wrn.E_FC_DH." localSheetId="14" hidden="1">{"E_FC",#N/A,TRUE,"Walk-In96";"DH",#N/A,TRUE,"Door Heater";"CostROI",#N/A,TRUE,"COST-ROI";"CostDH",#N/A,TRUE,"COST-DH";"Summary",#N/A,TRUE,"Custom"}</definedName>
    <definedName name="wrn.E_FC_DH." hidden="1">{"E_FC",#N/A,TRUE,"Walk-In96";"DH",#N/A,TRUE,"Door Heater";"CostROI",#N/A,TRUE,"COST-ROI";"CostDH",#N/A,TRUE,"COST-DH";"Summary",#N/A,TRUE,"Custom"}</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3" i="91" l="1"/>
  <c r="AA63" i="91"/>
  <c r="W63" i="91"/>
  <c r="Z63" i="91" s="1"/>
  <c r="V63" i="91"/>
  <c r="U63" i="91"/>
  <c r="T63" i="91"/>
  <c r="S63" i="91"/>
  <c r="AB39" i="91"/>
  <c r="AA39" i="91"/>
  <c r="W39" i="91"/>
  <c r="X39" i="91" s="1"/>
  <c r="V39" i="91"/>
  <c r="U39" i="91"/>
  <c r="T39" i="91"/>
  <c r="S39" i="91"/>
  <c r="AB38" i="91"/>
  <c r="AA38" i="91"/>
  <c r="W38" i="91"/>
  <c r="X38" i="91" s="1"/>
  <c r="V38" i="91"/>
  <c r="U38" i="91"/>
  <c r="T38" i="91"/>
  <c r="S38" i="91"/>
  <c r="AB37" i="91"/>
  <c r="AA37" i="91"/>
  <c r="W37" i="91"/>
  <c r="X37" i="91" s="1"/>
  <c r="V37" i="91"/>
  <c r="U37" i="91"/>
  <c r="T37" i="91"/>
  <c r="S37" i="91"/>
  <c r="AB36" i="91"/>
  <c r="AA36" i="91"/>
  <c r="W36" i="91"/>
  <c r="Z36" i="91" s="1"/>
  <c r="V36" i="91"/>
  <c r="U36" i="91"/>
  <c r="T36" i="91"/>
  <c r="S36" i="91"/>
  <c r="Y38" i="91" l="1"/>
  <c r="Y39" i="91"/>
  <c r="Z39" i="91"/>
  <c r="X63" i="91"/>
  <c r="Y63" i="91"/>
  <c r="Y36" i="91"/>
  <c r="Z38" i="91"/>
  <c r="Y37" i="91"/>
  <c r="X36" i="91"/>
  <c r="Z37" i="91"/>
  <c r="F85" i="61" l="1"/>
  <c r="F84" i="61"/>
  <c r="F82" i="61"/>
  <c r="F72" i="61"/>
  <c r="F71" i="61"/>
  <c r="F69" i="61"/>
  <c r="F59" i="61"/>
  <c r="F58" i="61"/>
  <c r="F56" i="61"/>
  <c r="F46" i="61"/>
  <c r="F45" i="61"/>
  <c r="F43" i="61"/>
  <c r="I39" i="83" l="1"/>
  <c r="AB85" i="91" l="1"/>
  <c r="AA85" i="91"/>
  <c r="W85" i="91"/>
  <c r="Z85" i="91" s="1"/>
  <c r="V85" i="91"/>
  <c r="U85" i="91"/>
  <c r="T85" i="91"/>
  <c r="S85" i="91"/>
  <c r="AB84" i="91"/>
  <c r="AA84" i="91"/>
  <c r="W84" i="91"/>
  <c r="Y84" i="91" s="1"/>
  <c r="V84" i="91"/>
  <c r="U84" i="91"/>
  <c r="T84" i="91"/>
  <c r="S84" i="91"/>
  <c r="AB83" i="91"/>
  <c r="AA83" i="91"/>
  <c r="W83" i="91"/>
  <c r="V83" i="91"/>
  <c r="U83" i="91"/>
  <c r="T83" i="91"/>
  <c r="S83" i="91"/>
  <c r="AB82" i="91"/>
  <c r="AA82" i="91"/>
  <c r="W82" i="91"/>
  <c r="Z82" i="91" s="1"/>
  <c r="V82" i="91"/>
  <c r="U82" i="91"/>
  <c r="T82" i="91"/>
  <c r="S82" i="91"/>
  <c r="AB81" i="91"/>
  <c r="AA81" i="91"/>
  <c r="W81" i="91"/>
  <c r="V81" i="91"/>
  <c r="U81" i="91"/>
  <c r="T81" i="91"/>
  <c r="S81" i="91"/>
  <c r="AB80" i="91"/>
  <c r="AA80" i="91"/>
  <c r="W80" i="91"/>
  <c r="Z80" i="91" s="1"/>
  <c r="V80" i="91"/>
  <c r="U80" i="91"/>
  <c r="T80" i="91"/>
  <c r="S80" i="91"/>
  <c r="AB79" i="91"/>
  <c r="AA79" i="91"/>
  <c r="W79" i="91"/>
  <c r="V79" i="91"/>
  <c r="U79" i="91"/>
  <c r="T79" i="91"/>
  <c r="S79" i="91"/>
  <c r="AB78" i="91"/>
  <c r="AA78" i="91"/>
  <c r="W78" i="91"/>
  <c r="Z78" i="91" s="1"/>
  <c r="V78" i="91"/>
  <c r="U78" i="91"/>
  <c r="T78" i="91"/>
  <c r="S78" i="91"/>
  <c r="AB77" i="91"/>
  <c r="AA77" i="91"/>
  <c r="W77" i="91"/>
  <c r="V77" i="91"/>
  <c r="U77" i="91"/>
  <c r="T77" i="91"/>
  <c r="S77" i="91"/>
  <c r="AB76" i="91"/>
  <c r="AA76" i="91"/>
  <c r="W76" i="91"/>
  <c r="Y76" i="91" s="1"/>
  <c r="V76" i="91"/>
  <c r="U76" i="91"/>
  <c r="T76" i="91"/>
  <c r="S76" i="91"/>
  <c r="AB75" i="91"/>
  <c r="AA75" i="91"/>
  <c r="W75" i="91"/>
  <c r="Y75" i="91" s="1"/>
  <c r="V75" i="91"/>
  <c r="U75" i="91"/>
  <c r="T75" i="91"/>
  <c r="S75" i="91"/>
  <c r="AB74" i="91"/>
  <c r="AA74" i="91"/>
  <c r="W74" i="91"/>
  <c r="Y74" i="91" s="1"/>
  <c r="V74" i="91"/>
  <c r="U74" i="91"/>
  <c r="T74" i="91"/>
  <c r="S74" i="91"/>
  <c r="AB73" i="91"/>
  <c r="AA73" i="91"/>
  <c r="W73" i="91"/>
  <c r="Y73" i="91" s="1"/>
  <c r="V73" i="91"/>
  <c r="U73" i="91"/>
  <c r="T73" i="91"/>
  <c r="S73" i="91"/>
  <c r="AB72" i="91"/>
  <c r="AA72" i="91"/>
  <c r="W72" i="91"/>
  <c r="Y72" i="91" s="1"/>
  <c r="V72" i="91"/>
  <c r="U72" i="91"/>
  <c r="T72" i="91"/>
  <c r="S72" i="91"/>
  <c r="AB71" i="91"/>
  <c r="AA71" i="91"/>
  <c r="W71" i="91"/>
  <c r="Y71" i="91" s="1"/>
  <c r="V71" i="91"/>
  <c r="U71" i="91"/>
  <c r="T71" i="91"/>
  <c r="S71" i="91"/>
  <c r="AB69" i="91"/>
  <c r="AA69" i="91"/>
  <c r="W69" i="91"/>
  <c r="Y69" i="91" s="1"/>
  <c r="V69" i="91"/>
  <c r="U69" i="91"/>
  <c r="T69" i="91"/>
  <c r="S69" i="91"/>
  <c r="AB67" i="91"/>
  <c r="AA67" i="91"/>
  <c r="W67" i="91"/>
  <c r="Y67" i="91" s="1"/>
  <c r="V67" i="91"/>
  <c r="U67" i="91"/>
  <c r="T67" i="91"/>
  <c r="S67" i="91"/>
  <c r="AB66" i="91"/>
  <c r="AA66" i="91"/>
  <c r="W66" i="91"/>
  <c r="V66" i="91"/>
  <c r="U66" i="91"/>
  <c r="T66" i="91"/>
  <c r="S66" i="91"/>
  <c r="AB65" i="91"/>
  <c r="AA65" i="91"/>
  <c r="W65" i="91"/>
  <c r="Y65" i="91" s="1"/>
  <c r="V65" i="91"/>
  <c r="U65" i="91"/>
  <c r="T65" i="91"/>
  <c r="S65" i="91"/>
  <c r="AB64" i="91"/>
  <c r="AA64" i="91"/>
  <c r="W64" i="91"/>
  <c r="V64" i="91"/>
  <c r="U64" i="91"/>
  <c r="T64" i="91"/>
  <c r="S64" i="91"/>
  <c r="AB62" i="91"/>
  <c r="AA62" i="91"/>
  <c r="W62" i="91"/>
  <c r="Y62" i="91" s="1"/>
  <c r="V62" i="91"/>
  <c r="U62" i="91"/>
  <c r="T62" i="91"/>
  <c r="S62" i="91"/>
  <c r="AB61" i="91"/>
  <c r="AA61" i="91"/>
  <c r="W61" i="91"/>
  <c r="Y61" i="91" s="1"/>
  <c r="V61" i="91"/>
  <c r="U61" i="91"/>
  <c r="T61" i="91"/>
  <c r="S61" i="91"/>
  <c r="AB60" i="91"/>
  <c r="AA60" i="91"/>
  <c r="W60" i="91"/>
  <c r="Y60" i="91" s="1"/>
  <c r="V60" i="91"/>
  <c r="U60" i="91"/>
  <c r="T60" i="91"/>
  <c r="S60" i="91"/>
  <c r="AB59" i="91"/>
  <c r="AA59" i="91"/>
  <c r="W59" i="91"/>
  <c r="V59" i="91"/>
  <c r="U59" i="91"/>
  <c r="T59" i="91"/>
  <c r="S59" i="91"/>
  <c r="AB58" i="91"/>
  <c r="AA58" i="91"/>
  <c r="W58" i="91"/>
  <c r="V58" i="91"/>
  <c r="U58" i="91"/>
  <c r="T58" i="91"/>
  <c r="S58" i="91"/>
  <c r="AB57" i="91"/>
  <c r="AA57" i="91"/>
  <c r="W57" i="91"/>
  <c r="Y57" i="91" s="1"/>
  <c r="V57" i="91"/>
  <c r="U57" i="91"/>
  <c r="T57" i="91"/>
  <c r="S57" i="91"/>
  <c r="AB56" i="91"/>
  <c r="AA56" i="91"/>
  <c r="W56" i="91"/>
  <c r="V56" i="91"/>
  <c r="U56" i="91"/>
  <c r="T56" i="91"/>
  <c r="S56" i="91"/>
  <c r="AB55" i="91"/>
  <c r="AA55" i="91"/>
  <c r="W55" i="91"/>
  <c r="V55" i="91"/>
  <c r="U55" i="91"/>
  <c r="T55" i="91"/>
  <c r="S55" i="91"/>
  <c r="AB54" i="91"/>
  <c r="AA54" i="91"/>
  <c r="W54" i="91"/>
  <c r="Y54" i="91" s="1"/>
  <c r="V54" i="91"/>
  <c r="U54" i="91"/>
  <c r="T54" i="91"/>
  <c r="S54" i="91"/>
  <c r="AB52" i="91"/>
  <c r="AA52" i="91"/>
  <c r="W52" i="91"/>
  <c r="V52" i="91"/>
  <c r="U52" i="91"/>
  <c r="T52" i="91"/>
  <c r="S52" i="91"/>
  <c r="AB51" i="91"/>
  <c r="AA51" i="91"/>
  <c r="W51" i="91"/>
  <c r="Y51" i="91" s="1"/>
  <c r="V51" i="91"/>
  <c r="U51" i="91"/>
  <c r="T51" i="91"/>
  <c r="S51" i="91"/>
  <c r="AB50" i="91"/>
  <c r="AA50" i="91"/>
  <c r="W50" i="91"/>
  <c r="Y50" i="91" s="1"/>
  <c r="V50" i="91"/>
  <c r="U50" i="91"/>
  <c r="T50" i="91"/>
  <c r="S50" i="91"/>
  <c r="AB49" i="91"/>
  <c r="AA49" i="91"/>
  <c r="W49" i="91"/>
  <c r="V49" i="91"/>
  <c r="U49" i="91"/>
  <c r="T49" i="91"/>
  <c r="S49" i="91"/>
  <c r="AB48" i="91"/>
  <c r="AA48" i="91"/>
  <c r="W48" i="91"/>
  <c r="Y48" i="91" s="1"/>
  <c r="V48" i="91"/>
  <c r="U48" i="91"/>
  <c r="T48" i="91"/>
  <c r="S48" i="91"/>
  <c r="AB47" i="91"/>
  <c r="AA47" i="91"/>
  <c r="W47" i="91"/>
  <c r="Y47" i="91" s="1"/>
  <c r="V47" i="91"/>
  <c r="U47" i="91"/>
  <c r="T47" i="91"/>
  <c r="S47" i="91"/>
  <c r="AB46" i="91"/>
  <c r="AA46" i="91"/>
  <c r="W46" i="91"/>
  <c r="Y46" i="91" s="1"/>
  <c r="V46" i="91"/>
  <c r="U46" i="91"/>
  <c r="T46" i="91"/>
  <c r="S46" i="91"/>
  <c r="AB45" i="91"/>
  <c r="AA45" i="91"/>
  <c r="W45" i="91"/>
  <c r="Y45" i="91" s="1"/>
  <c r="V45" i="91"/>
  <c r="U45" i="91"/>
  <c r="T45" i="91"/>
  <c r="S45" i="91"/>
  <c r="AB44" i="91"/>
  <c r="AA44" i="91"/>
  <c r="W44" i="91"/>
  <c r="V44" i="91"/>
  <c r="U44" i="91"/>
  <c r="T44" i="91"/>
  <c r="S44" i="91"/>
  <c r="AB43" i="91"/>
  <c r="AA43" i="91"/>
  <c r="W43" i="91"/>
  <c r="Y43" i="91" s="1"/>
  <c r="V43" i="91"/>
  <c r="U43" i="91"/>
  <c r="T43" i="91"/>
  <c r="S43" i="91"/>
  <c r="AB42" i="91"/>
  <c r="AA42" i="91"/>
  <c r="W42" i="91"/>
  <c r="Y42" i="91" s="1"/>
  <c r="V42" i="91"/>
  <c r="U42" i="91"/>
  <c r="T42" i="91"/>
  <c r="S42" i="91"/>
  <c r="AB41" i="91"/>
  <c r="AA41" i="91"/>
  <c r="W41" i="91"/>
  <c r="Y41" i="91" s="1"/>
  <c r="V41" i="91"/>
  <c r="U41" i="91"/>
  <c r="T41" i="91"/>
  <c r="S41" i="91"/>
  <c r="AB40" i="91"/>
  <c r="AA40" i="91"/>
  <c r="W40" i="91"/>
  <c r="Y40" i="91" s="1"/>
  <c r="V40" i="91"/>
  <c r="U40" i="91"/>
  <c r="T40" i="91"/>
  <c r="S40" i="91"/>
  <c r="AB35" i="91"/>
  <c r="AA35" i="91"/>
  <c r="W35" i="91"/>
  <c r="V35" i="91"/>
  <c r="U35" i="91"/>
  <c r="T35" i="91"/>
  <c r="S35" i="91"/>
  <c r="AB34" i="91"/>
  <c r="AA34" i="91"/>
  <c r="W34" i="91"/>
  <c r="V34" i="91"/>
  <c r="U34" i="91"/>
  <c r="T34" i="91"/>
  <c r="S34" i="91"/>
  <c r="AB33" i="91"/>
  <c r="AA33" i="91"/>
  <c r="W33" i="91"/>
  <c r="V33" i="91"/>
  <c r="U33" i="91"/>
  <c r="T33" i="91"/>
  <c r="S33" i="91"/>
  <c r="AB32" i="91"/>
  <c r="AA32" i="91"/>
  <c r="W32" i="91"/>
  <c r="Y32" i="91" s="1"/>
  <c r="V32" i="91"/>
  <c r="U32" i="91"/>
  <c r="T32" i="91"/>
  <c r="S32" i="91"/>
  <c r="AB31" i="91"/>
  <c r="AA31" i="91"/>
  <c r="W31" i="91"/>
  <c r="Y31" i="91" s="1"/>
  <c r="V31" i="91"/>
  <c r="U31" i="91"/>
  <c r="T31" i="91"/>
  <c r="S31" i="91"/>
  <c r="AB30" i="91"/>
  <c r="AA30" i="91"/>
  <c r="W30" i="91"/>
  <c r="V30" i="91"/>
  <c r="U30" i="91"/>
  <c r="T30" i="91"/>
  <c r="S30" i="91"/>
  <c r="AB29" i="91"/>
  <c r="AA29" i="91"/>
  <c r="W29" i="91"/>
  <c r="Y29" i="91" s="1"/>
  <c r="V29" i="91"/>
  <c r="U29" i="91"/>
  <c r="T29" i="91"/>
  <c r="S29" i="91"/>
  <c r="AB28" i="91"/>
  <c r="AA28" i="91"/>
  <c r="W28" i="91"/>
  <c r="V28" i="91"/>
  <c r="U28" i="91"/>
  <c r="T28" i="91"/>
  <c r="S28" i="91"/>
  <c r="AB27" i="91"/>
  <c r="AA27" i="91"/>
  <c r="W27" i="91"/>
  <c r="Y27" i="91" s="1"/>
  <c r="V27" i="91"/>
  <c r="U27" i="91"/>
  <c r="T27" i="91"/>
  <c r="S27" i="91"/>
  <c r="AB26" i="91"/>
  <c r="AA26" i="91"/>
  <c r="W26" i="91"/>
  <c r="V26" i="91"/>
  <c r="U26" i="91"/>
  <c r="T26" i="91"/>
  <c r="S26" i="91"/>
  <c r="AB25" i="91"/>
  <c r="AA25" i="91"/>
  <c r="W25" i="91"/>
  <c r="V25" i="91"/>
  <c r="U25" i="91"/>
  <c r="T25" i="91"/>
  <c r="S25" i="91"/>
  <c r="AB24" i="91"/>
  <c r="AA24" i="91"/>
  <c r="W24" i="91"/>
  <c r="Y24" i="91" s="1"/>
  <c r="V24" i="91"/>
  <c r="U24" i="91"/>
  <c r="T24" i="91"/>
  <c r="S24" i="91"/>
  <c r="AB23" i="91"/>
  <c r="AA23" i="91"/>
  <c r="W23" i="91"/>
  <c r="V23" i="91"/>
  <c r="U23" i="91"/>
  <c r="T23" i="91"/>
  <c r="S23" i="91"/>
  <c r="AB22" i="91"/>
  <c r="AA22" i="91"/>
  <c r="W22" i="91"/>
  <c r="V22" i="91"/>
  <c r="U22" i="91"/>
  <c r="T22" i="91"/>
  <c r="S22" i="91"/>
  <c r="AB21" i="91"/>
  <c r="AA21" i="91"/>
  <c r="W21" i="91"/>
  <c r="Y21" i="91" s="1"/>
  <c r="V21" i="91"/>
  <c r="U21" i="91"/>
  <c r="T21" i="91"/>
  <c r="S21" i="91"/>
  <c r="AB20" i="91"/>
  <c r="AA20" i="91"/>
  <c r="W20" i="91"/>
  <c r="Y20" i="91" s="1"/>
  <c r="V20" i="91"/>
  <c r="U20" i="91"/>
  <c r="T20" i="91"/>
  <c r="S20" i="91"/>
  <c r="AB19" i="91"/>
  <c r="AA19" i="91"/>
  <c r="W19" i="91"/>
  <c r="V19" i="91"/>
  <c r="U19" i="91"/>
  <c r="T19" i="91"/>
  <c r="S19" i="91"/>
  <c r="AB18" i="91"/>
  <c r="AA18" i="91"/>
  <c r="W18" i="91"/>
  <c r="Y18" i="91" s="1"/>
  <c r="V18" i="91"/>
  <c r="U18" i="91"/>
  <c r="T18" i="91"/>
  <c r="S18" i="91"/>
  <c r="AB17" i="91"/>
  <c r="AA17" i="91"/>
  <c r="W17" i="91"/>
  <c r="V17" i="91"/>
  <c r="U17" i="91"/>
  <c r="T17" i="91"/>
  <c r="S17" i="91"/>
  <c r="AB16" i="91"/>
  <c r="AA16" i="91"/>
  <c r="W16" i="91"/>
  <c r="Y16" i="91" s="1"/>
  <c r="V16" i="91"/>
  <c r="U16" i="91"/>
  <c r="T16" i="91"/>
  <c r="S16" i="91"/>
  <c r="AB15" i="91"/>
  <c r="AA15" i="91"/>
  <c r="W15" i="91"/>
  <c r="Y15" i="91" s="1"/>
  <c r="V15" i="91"/>
  <c r="U15" i="91"/>
  <c r="T15" i="91"/>
  <c r="S15" i="91"/>
  <c r="AB14" i="91"/>
  <c r="AA14" i="91"/>
  <c r="W14" i="91"/>
  <c r="Y14" i="91" s="1"/>
  <c r="V14" i="91"/>
  <c r="U14" i="91"/>
  <c r="T14" i="91"/>
  <c r="S14" i="91"/>
  <c r="AB13" i="91"/>
  <c r="AA13" i="91"/>
  <c r="W13" i="91"/>
  <c r="Y13" i="91" s="1"/>
  <c r="V13" i="91"/>
  <c r="U13" i="91"/>
  <c r="T13" i="91"/>
  <c r="S13" i="91"/>
  <c r="AB12" i="91"/>
  <c r="AA12" i="91"/>
  <c r="W12" i="91"/>
  <c r="Y12" i="91" s="1"/>
  <c r="V12" i="91"/>
  <c r="U12" i="91"/>
  <c r="T12" i="91"/>
  <c r="S12" i="91"/>
  <c r="AB11" i="91"/>
  <c r="AA11" i="91"/>
  <c r="W11" i="91"/>
  <c r="Y11" i="91" s="1"/>
  <c r="V11" i="91"/>
  <c r="U11" i="91"/>
  <c r="T11" i="91"/>
  <c r="S11" i="91"/>
  <c r="AB10" i="91"/>
  <c r="AA10" i="91"/>
  <c r="W10" i="91"/>
  <c r="V10" i="91"/>
  <c r="U10" i="91"/>
  <c r="T10" i="91"/>
  <c r="S10" i="91"/>
  <c r="AB9" i="91"/>
  <c r="AA9" i="91"/>
  <c r="W9" i="91"/>
  <c r="Z9" i="91" s="1"/>
  <c r="V9" i="91"/>
  <c r="U9" i="91"/>
  <c r="T9" i="91"/>
  <c r="S9" i="91"/>
  <c r="AB8" i="91"/>
  <c r="AA8" i="91"/>
  <c r="W8" i="91"/>
  <c r="X8" i="91" s="1"/>
  <c r="V8" i="91"/>
  <c r="U8" i="91"/>
  <c r="T8" i="91"/>
  <c r="S8" i="91"/>
  <c r="AB7" i="91"/>
  <c r="AA7" i="91"/>
  <c r="W7" i="91"/>
  <c r="Z7" i="91" s="1"/>
  <c r="V7" i="91"/>
  <c r="U7" i="91"/>
  <c r="T7" i="91"/>
  <c r="S7" i="91"/>
  <c r="AB6" i="91"/>
  <c r="Z84" i="91" l="1"/>
  <c r="X85" i="91"/>
  <c r="Y82" i="91"/>
  <c r="Z8" i="91"/>
  <c r="X9" i="91"/>
  <c r="X84" i="91"/>
  <c r="Y9" i="91"/>
  <c r="Y80" i="91"/>
  <c r="Y78" i="91"/>
  <c r="Z25" i="91"/>
  <c r="X25" i="91"/>
  <c r="X26" i="91"/>
  <c r="Z26" i="91"/>
  <c r="Z33" i="91"/>
  <c r="X33" i="91"/>
  <c r="X34" i="91"/>
  <c r="Z34" i="91"/>
  <c r="Z35" i="91"/>
  <c r="X35" i="91"/>
  <c r="X55" i="91"/>
  <c r="Z55" i="91"/>
  <c r="Z58" i="91"/>
  <c r="X58" i="91"/>
  <c r="X59" i="91"/>
  <c r="Z59" i="91"/>
  <c r="X64" i="91"/>
  <c r="Z64" i="91"/>
  <c r="Z66" i="91"/>
  <c r="X66" i="91"/>
  <c r="Y26" i="91"/>
  <c r="Y34" i="91"/>
  <c r="Y55" i="91"/>
  <c r="Y64" i="91"/>
  <c r="Y66" i="91"/>
  <c r="Y7" i="91"/>
  <c r="X81" i="91"/>
  <c r="Z81" i="91"/>
  <c r="Y81" i="91"/>
  <c r="X10" i="91"/>
  <c r="Z10" i="91"/>
  <c r="Z11" i="91"/>
  <c r="X11" i="91"/>
  <c r="X16" i="91"/>
  <c r="Z16" i="91"/>
  <c r="Z17" i="91"/>
  <c r="X17" i="91"/>
  <c r="X18" i="91"/>
  <c r="Z18" i="91"/>
  <c r="Z19" i="91"/>
  <c r="X19" i="91"/>
  <c r="Z21" i="91"/>
  <c r="X21" i="91"/>
  <c r="X22" i="91"/>
  <c r="Z22" i="91"/>
  <c r="Z23" i="91"/>
  <c r="X23" i="91"/>
  <c r="X24" i="91"/>
  <c r="Z24" i="91"/>
  <c r="Z27" i="91"/>
  <c r="X27" i="91"/>
  <c r="X28" i="91"/>
  <c r="Z28" i="91"/>
  <c r="Z29" i="91"/>
  <c r="X29" i="91"/>
  <c r="X30" i="91"/>
  <c r="Z30" i="91"/>
  <c r="Z31" i="91"/>
  <c r="X31" i="91"/>
  <c r="X32" i="91"/>
  <c r="Z32" i="91"/>
  <c r="X40" i="91"/>
  <c r="Z40" i="91"/>
  <c r="Z43" i="91"/>
  <c r="X43" i="91"/>
  <c r="X44" i="91"/>
  <c r="Z44" i="91"/>
  <c r="Z47" i="91"/>
  <c r="X47" i="91"/>
  <c r="X48" i="91"/>
  <c r="Z48" i="91"/>
  <c r="Z49" i="91"/>
  <c r="X49" i="91"/>
  <c r="X50" i="91"/>
  <c r="Z50" i="91"/>
  <c r="Z51" i="91"/>
  <c r="X51" i="91"/>
  <c r="X52" i="91"/>
  <c r="Z52" i="91"/>
  <c r="Z56" i="91"/>
  <c r="X56" i="91"/>
  <c r="X57" i="91"/>
  <c r="Z57" i="91"/>
  <c r="X7" i="91"/>
  <c r="Y10" i="91"/>
  <c r="Y17" i="91"/>
  <c r="Y19" i="91"/>
  <c r="Y22" i="91"/>
  <c r="Y23" i="91"/>
  <c r="Y25" i="91"/>
  <c r="Y28" i="91"/>
  <c r="Y30" i="91"/>
  <c r="Y33" i="91"/>
  <c r="Y35" i="91"/>
  <c r="Y44" i="91"/>
  <c r="Y49" i="91"/>
  <c r="Y52" i="91"/>
  <c r="Y56" i="91"/>
  <c r="Y58" i="91"/>
  <c r="Y59" i="91"/>
  <c r="Y8" i="91"/>
  <c r="X79" i="91"/>
  <c r="Z79" i="91"/>
  <c r="Y79" i="91"/>
  <c r="X12" i="91"/>
  <c r="Z12" i="91"/>
  <c r="Z13" i="91"/>
  <c r="X13" i="91"/>
  <c r="Z14" i="91"/>
  <c r="X14" i="91"/>
  <c r="Z15" i="91"/>
  <c r="X15" i="91"/>
  <c r="Z20" i="91"/>
  <c r="X20" i="91"/>
  <c r="Z41" i="91"/>
  <c r="X41" i="91"/>
  <c r="X42" i="91"/>
  <c r="Z42" i="91"/>
  <c r="Z45" i="91"/>
  <c r="X45" i="91"/>
  <c r="X46" i="91"/>
  <c r="Z46" i="91"/>
  <c r="Z54" i="91"/>
  <c r="X54" i="91"/>
  <c r="Z60" i="91"/>
  <c r="X60" i="91"/>
  <c r="X61" i="91"/>
  <c r="Z61" i="91"/>
  <c r="Z62" i="91"/>
  <c r="X62" i="91"/>
  <c r="X65" i="91"/>
  <c r="Z65" i="91"/>
  <c r="X67" i="91"/>
  <c r="Z67" i="91"/>
  <c r="Z69" i="91"/>
  <c r="X69" i="91"/>
  <c r="X71" i="91"/>
  <c r="Z71" i="91"/>
  <c r="Z72" i="91"/>
  <c r="X72" i="91"/>
  <c r="X73" i="91"/>
  <c r="Z73" i="91"/>
  <c r="Z74" i="91"/>
  <c r="X74" i="91"/>
  <c r="X75" i="91"/>
  <c r="Z75" i="91"/>
  <c r="Z76" i="91"/>
  <c r="X76" i="91"/>
  <c r="X77" i="91"/>
  <c r="Z77" i="91"/>
  <c r="Y77" i="91"/>
  <c r="X83" i="91"/>
  <c r="Z83" i="91"/>
  <c r="Y83" i="91"/>
  <c r="Y85" i="91"/>
  <c r="X78" i="91"/>
  <c r="X80" i="91"/>
  <c r="X82" i="91"/>
  <c r="H30" i="72" l="1"/>
  <c r="M19" i="77" l="1"/>
  <c r="M20" i="77"/>
  <c r="L19" i="77"/>
  <c r="L20" i="77"/>
  <c r="D78" i="72" l="1"/>
  <c r="H31" i="72" l="1"/>
  <c r="H32" i="72"/>
  <c r="H33" i="72"/>
  <c r="H34" i="72"/>
  <c r="H35" i="72"/>
  <c r="H36" i="72"/>
  <c r="H37" i="72"/>
  <c r="H38" i="72"/>
  <c r="H39" i="72"/>
  <c r="H40" i="72"/>
  <c r="H41" i="72"/>
  <c r="H42" i="72"/>
  <c r="H43" i="72"/>
  <c r="H44" i="72"/>
  <c r="H45" i="72"/>
  <c r="H46" i="72"/>
  <c r="H47" i="72"/>
  <c r="H48" i="72"/>
  <c r="H49" i="72"/>
  <c r="H50" i="72"/>
  <c r="H51" i="72"/>
  <c r="H52" i="72"/>
  <c r="H53" i="72"/>
  <c r="H54" i="72"/>
  <c r="H55" i="72"/>
  <c r="H56" i="72"/>
  <c r="H57" i="72"/>
  <c r="H58" i="72"/>
  <c r="H59" i="72"/>
  <c r="H60" i="72"/>
  <c r="H61" i="72"/>
  <c r="H62" i="72"/>
  <c r="H63" i="72"/>
  <c r="H64" i="72"/>
  <c r="H65" i="72"/>
  <c r="H66" i="72"/>
  <c r="H67" i="72"/>
  <c r="H68" i="72"/>
  <c r="H69" i="72"/>
  <c r="H70" i="72"/>
  <c r="H71" i="72"/>
  <c r="H72" i="72"/>
  <c r="H73" i="72"/>
  <c r="H74" i="72"/>
  <c r="H75" i="72"/>
  <c r="H76" i="72"/>
  <c r="H77" i="72"/>
  <c r="C78" i="72" l="1"/>
  <c r="D2" i="84" l="1"/>
  <c r="L21" i="77" l="1"/>
  <c r="M21" i="77"/>
  <c r="L22" i="77" l="1"/>
  <c r="L23" i="77"/>
  <c r="L24" i="77"/>
  <c r="L25" i="77"/>
  <c r="L26" i="77"/>
  <c r="L27" i="77"/>
  <c r="L28" i="77"/>
  <c r="L29" i="77"/>
  <c r="L30" i="77"/>
  <c r="L31" i="77"/>
  <c r="L32" i="77"/>
  <c r="L33" i="77"/>
  <c r="L34" i="77"/>
  <c r="L35" i="77"/>
  <c r="L36" i="77"/>
  <c r="L37" i="77"/>
  <c r="M17" i="77"/>
  <c r="M18" i="77"/>
  <c r="M22" i="77"/>
  <c r="M23" i="77"/>
  <c r="M24" i="77"/>
  <c r="M26" i="77"/>
  <c r="M27" i="77"/>
  <c r="M28" i="77"/>
  <c r="M29" i="77"/>
  <c r="M30" i="77"/>
  <c r="M31" i="77"/>
  <c r="M32" i="77"/>
  <c r="M33" i="77"/>
  <c r="M34" i="77"/>
  <c r="M35" i="77"/>
  <c r="M36" i="77"/>
  <c r="M37" i="77"/>
  <c r="M25" i="77"/>
  <c r="O19" i="77" l="1"/>
  <c r="O20" i="77"/>
  <c r="O21" i="77"/>
  <c r="O22" i="77"/>
  <c r="O23" i="77"/>
  <c r="O24" i="77"/>
  <c r="O25" i="77"/>
  <c r="O26" i="77"/>
  <c r="O27" i="77"/>
  <c r="O28" i="77"/>
  <c r="O29" i="77"/>
  <c r="O30" i="77"/>
  <c r="O31" i="77"/>
  <c r="O32" i="77"/>
  <c r="O33" i="77"/>
  <c r="O34" i="77"/>
  <c r="O35" i="77"/>
  <c r="O36" i="77"/>
  <c r="O37" i="77"/>
  <c r="O18" i="77"/>
  <c r="O17" i="77"/>
  <c r="G11" i="74" l="1"/>
  <c r="E38" i="77" l="1"/>
  <c r="D38" i="77"/>
  <c r="C2" i="74" l="1"/>
  <c r="J20" i="77" l="1"/>
  <c r="J21" i="77"/>
  <c r="J22" i="77"/>
  <c r="J23" i="77"/>
  <c r="J24" i="77"/>
  <c r="J25" i="77"/>
  <c r="J26" i="77"/>
  <c r="J27" i="77"/>
  <c r="J28" i="77"/>
  <c r="J29" i="77"/>
  <c r="J30" i="77"/>
  <c r="J31" i="77"/>
  <c r="J32" i="77"/>
  <c r="J33" i="77"/>
  <c r="J34" i="77"/>
  <c r="J35" i="77"/>
  <c r="J36" i="77"/>
  <c r="J37" i="77"/>
  <c r="J19" i="77"/>
  <c r="D33" i="80" l="1"/>
  <c r="C33" i="80"/>
  <c r="D32" i="80"/>
  <c r="C32" i="80"/>
  <c r="D31" i="80"/>
  <c r="C31" i="80"/>
  <c r="D30" i="80"/>
  <c r="C30" i="80"/>
  <c r="D29" i="80"/>
  <c r="C29" i="80"/>
  <c r="D28" i="80"/>
  <c r="C28" i="80"/>
  <c r="D27" i="80"/>
  <c r="C27" i="80"/>
  <c r="D26" i="80"/>
  <c r="C26" i="80"/>
  <c r="D25" i="80"/>
  <c r="C25" i="80"/>
  <c r="D24" i="80"/>
  <c r="C24" i="80"/>
  <c r="D23" i="80"/>
  <c r="C23" i="80"/>
  <c r="D22" i="80"/>
  <c r="C22" i="80"/>
  <c r="D21" i="80"/>
  <c r="C21" i="80"/>
  <c r="D20" i="80"/>
  <c r="C20" i="80"/>
  <c r="D19" i="80"/>
  <c r="C19" i="80"/>
  <c r="D18" i="80"/>
  <c r="C18" i="80"/>
  <c r="D17" i="80"/>
  <c r="C17" i="80"/>
  <c r="D16" i="80"/>
  <c r="C16" i="80"/>
  <c r="D15" i="80"/>
  <c r="C15" i="80"/>
  <c r="D14" i="80"/>
  <c r="C14" i="80"/>
  <c r="D13" i="80"/>
  <c r="C13" i="80"/>
  <c r="D12" i="80"/>
  <c r="C12" i="80"/>
  <c r="D11" i="80"/>
  <c r="C11" i="80"/>
  <c r="D10" i="80"/>
  <c r="C10" i="80"/>
  <c r="D9" i="80"/>
  <c r="C9" i="80"/>
  <c r="D8" i="80"/>
  <c r="C8" i="80"/>
  <c r="D7" i="80"/>
  <c r="C7" i="80"/>
  <c r="D6" i="80"/>
  <c r="C6" i="80"/>
  <c r="D5" i="80"/>
  <c r="C5" i="80"/>
  <c r="D4" i="80"/>
  <c r="C4" i="80"/>
  <c r="D3" i="80"/>
  <c r="C3" i="80"/>
  <c r="D2" i="80"/>
  <c r="C2" i="80"/>
  <c r="I38" i="77" l="1"/>
  <c r="J18" i="77"/>
  <c r="J17" i="77"/>
  <c r="E35" i="74"/>
  <c r="G34" i="74"/>
  <c r="G33" i="74"/>
  <c r="G32" i="74"/>
  <c r="G31" i="74"/>
  <c r="G30" i="74"/>
  <c r="G29" i="74"/>
  <c r="G23" i="74"/>
  <c r="G22" i="74"/>
  <c r="G21" i="74"/>
  <c r="G20" i="74"/>
  <c r="E11" i="74"/>
  <c r="H78" i="72"/>
  <c r="H29" i="72"/>
  <c r="H28" i="72"/>
  <c r="G35" i="74" l="1"/>
  <c r="F33" i="61"/>
  <c r="F32" i="61"/>
  <c r="F30"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27" authorId="0" shapeId="0" xr:uid="{0E262879-936E-4FBE-825B-C0012205DFD5}">
      <text>
        <r>
          <rPr>
            <b/>
            <sz val="9"/>
            <color indexed="81"/>
            <rFont val="Tahoma"/>
            <family val="2"/>
          </rPr>
          <t>Specific occupancy data must be filled out on the "2 - Occupancy Sensors" tab</t>
        </r>
        <r>
          <rPr>
            <sz val="9"/>
            <color indexed="81"/>
            <rFont val="Tahoma"/>
            <family val="2"/>
          </rPr>
          <t xml:space="preserve">
</t>
        </r>
      </text>
    </comment>
    <comment ref="L27" authorId="0" shapeId="0" xr:uid="{681FE5BC-1423-400F-B3EB-59AB7F9EA4D0}">
      <text>
        <r>
          <rPr>
            <b/>
            <sz val="9"/>
            <color indexed="81"/>
            <rFont val="Tahoma"/>
            <family val="2"/>
          </rPr>
          <t>Enter the proposed maximum light output,
if the LED will have a High End Trim level 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Esthus</author>
  </authors>
  <commentList>
    <comment ref="G18" authorId="0" shapeId="0" xr:uid="{7E546F17-CBE3-4B8A-AACF-3BA8A2091EDD}">
      <text>
        <r>
          <rPr>
            <b/>
            <sz val="9"/>
            <color rgb="FF000000"/>
            <rFont val="Tahoma"/>
            <family val="2"/>
          </rPr>
          <t>Guidance:</t>
        </r>
        <r>
          <rPr>
            <sz val="9"/>
            <color rgb="FF000000"/>
            <rFont val="Tahoma"/>
            <family val="2"/>
          </rPr>
          <t xml:space="preserve">
Use the value listed on the AHRI Certificate next to "Cooling Capacity (Btuh)"</t>
        </r>
      </text>
    </comment>
    <comment ref="H18" authorId="0" shapeId="0" xr:uid="{5C50F88E-9998-4827-87FC-4B5E8DD1FF11}">
      <text>
        <r>
          <rPr>
            <b/>
            <sz val="9"/>
            <color rgb="FF000000"/>
            <rFont val="Tahoma"/>
            <family val="2"/>
          </rPr>
          <t>Guidance:</t>
        </r>
        <r>
          <rPr>
            <sz val="9"/>
            <color rgb="FF000000"/>
            <rFont val="Tahoma"/>
            <family val="2"/>
          </rPr>
          <t xml:space="preserve">
Use the value listed on the AHRI Certificate next to "Heating Capacity (Btuh) @ 47 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Esthus</author>
  </authors>
  <commentList>
    <comment ref="G18" authorId="0" shapeId="0" xr:uid="{52F05428-DC1F-4A0B-B629-A941F77FBC7C}">
      <text>
        <r>
          <rPr>
            <b/>
            <sz val="9"/>
            <color rgb="FF000000"/>
            <rFont val="Tahoma"/>
            <family val="2"/>
          </rPr>
          <t>Guidance:</t>
        </r>
        <r>
          <rPr>
            <sz val="9"/>
            <color rgb="FF000000"/>
            <rFont val="Tahoma"/>
            <family val="2"/>
          </rPr>
          <t xml:space="preserve">
Use the value listed on the AHRI Certificate next to "Cooling Capacity (Btuh)"</t>
        </r>
      </text>
    </comment>
    <comment ref="H18" authorId="0" shapeId="0" xr:uid="{F660FDB8-224C-4101-A30D-859CCD2A91B1}">
      <text>
        <r>
          <rPr>
            <b/>
            <sz val="9"/>
            <color rgb="FF000000"/>
            <rFont val="Tahoma"/>
            <family val="2"/>
          </rPr>
          <t>Guidance:</t>
        </r>
        <r>
          <rPr>
            <sz val="9"/>
            <color rgb="FF000000"/>
            <rFont val="Tahoma"/>
            <family val="2"/>
          </rPr>
          <t xml:space="preserve">
Use the value listed on the AHRI Certificate next to "Heating Capacity (Btuh)"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Zagura, Lisa</author>
  </authors>
  <commentList>
    <comment ref="A20" authorId="0" shapeId="0" xr:uid="{00000000-0006-0000-0E00-000001000000}">
      <text>
        <r>
          <rPr>
            <sz val="9"/>
            <color indexed="81"/>
            <rFont val="Tahoma"/>
            <family val="2"/>
          </rPr>
          <t>OAT (outside air temperature). Input the maximum comfort load in tons that the chiller must meet during occupied/unoccupied hours.</t>
        </r>
      </text>
    </comment>
    <comment ref="C20" authorId="1" shapeId="0" xr:uid="{C4D791A0-9B6D-4F66-984D-7E0F7D06D21C}">
      <text>
        <r>
          <rPr>
            <sz val="9"/>
            <color indexed="81"/>
            <rFont val="Tahoma"/>
            <family val="2"/>
          </rPr>
          <t>OAT (outside air temperature). Input the maximum comfort load in tons that the chiller must meet during occupied/unoccupied hours.</t>
        </r>
      </text>
    </comment>
    <comment ref="A21" authorId="0" shapeId="0" xr:uid="{00000000-0006-0000-0E00-000002000000}">
      <text>
        <r>
          <rPr>
            <sz val="9"/>
            <color indexed="81"/>
            <rFont val="Tahoma"/>
            <family val="2"/>
          </rPr>
          <t>The temperature at which the outside air is sufficiently cold. For most airside economizer installations, the number is 54 degrees. For most waterside economizer installations, the number is 40 degrees.</t>
        </r>
      </text>
    </comment>
    <comment ref="C21" authorId="1" shapeId="0" xr:uid="{E63E0641-9805-4996-A06A-282E3D226265}">
      <text>
        <r>
          <rPr>
            <sz val="9"/>
            <color indexed="81"/>
            <rFont val="Tahoma"/>
            <family val="2"/>
          </rPr>
          <t xml:space="preserve">The temperature at which the outside air is sufficiently cold. For most airside economizer installations, the number is 54 degrees. For most waterside economizer installations, the number is 40 degrees.
</t>
        </r>
      </text>
    </comment>
    <comment ref="A22" authorId="0" shapeId="0" xr:uid="{00000000-0006-0000-0E00-000003000000}">
      <text>
        <r>
          <rPr>
            <sz val="9"/>
            <color indexed="81"/>
            <rFont val="Tahoma"/>
            <family val="2"/>
          </rPr>
          <t>Input the comfort load in tons that the chiller must meet during occupied/unoccupied hours, when outside air temperature is cold enough to do much of the cooling by introducing outside air cooling.</t>
        </r>
      </text>
    </comment>
    <comment ref="C22" authorId="1" shapeId="0" xr:uid="{41902D80-EBBA-481E-A730-271276F656FA}">
      <text>
        <r>
          <rPr>
            <sz val="9"/>
            <color indexed="81"/>
            <rFont val="Tahoma"/>
            <family val="2"/>
          </rPr>
          <t xml:space="preserve">Input the comfort load in tons that the chiller must meet during occupied/ unoccupied hours, when outside air temperature is cold enough to do much of the cooling by introducing outside air cooling. </t>
        </r>
      </text>
    </comment>
    <comment ref="A23" authorId="0" shapeId="0" xr:uid="{00000000-0006-0000-0E00-000004000000}">
      <text>
        <r>
          <rPr>
            <sz val="9"/>
            <color indexed="81"/>
            <rFont val="Tahoma"/>
            <family val="2"/>
          </rPr>
          <t>Recognizes chiller loads below the economizer outside air temperature.</t>
        </r>
      </text>
    </comment>
    <comment ref="C23" authorId="1" shapeId="0" xr:uid="{5F0D030A-36B3-45D2-A76C-086E9266787F}">
      <text>
        <r>
          <rPr>
            <sz val="9"/>
            <color indexed="81"/>
            <rFont val="Tahoma"/>
            <family val="2"/>
          </rPr>
          <t>Recognizes chiller loads below the economizer outside air temperature.</t>
        </r>
      </text>
    </comment>
    <comment ref="A24" authorId="0" shapeId="0" xr:uid="{00000000-0006-0000-0E00-000005000000}">
      <text>
        <r>
          <rPr>
            <sz val="9"/>
            <color indexed="81"/>
            <rFont val="Tahoma"/>
            <family val="2"/>
          </rPr>
          <t>The comfort load during occupied hours when the outside air temperature is at zero degrees. Usually 0 since cooling is not needed.</t>
        </r>
      </text>
    </comment>
    <comment ref="C24" authorId="1" shapeId="0" xr:uid="{6AC662D3-FC4B-4472-A8CE-6902C5166CB8}">
      <text>
        <r>
          <rPr>
            <sz val="9"/>
            <color indexed="81"/>
            <rFont val="Tahoma"/>
            <family val="2"/>
          </rPr>
          <t xml:space="preserve">The comfort load during occupied hours when the outside air temperature is at zero degrees. Usually 0 since cooling is not needed.
</t>
        </r>
      </text>
    </comment>
    <comment ref="A34" authorId="0" shapeId="0" xr:uid="{00000000-0006-0000-0E00-000006000000}">
      <text>
        <r>
          <rPr>
            <sz val="9"/>
            <color indexed="81"/>
            <rFont val="Tahoma"/>
            <family val="2"/>
          </rPr>
          <t>BHp: Brake Horsepower</t>
        </r>
      </text>
    </comment>
    <comment ref="C34" authorId="1" shapeId="0" xr:uid="{1509F52F-AFA0-4155-A562-C4BE223A881C}">
      <text>
        <r>
          <rPr>
            <sz val="9"/>
            <color indexed="81"/>
            <rFont val="Tahoma"/>
            <family val="2"/>
          </rPr>
          <t>BHp = Brake horsepower</t>
        </r>
        <r>
          <rPr>
            <sz val="9"/>
            <color indexed="81"/>
            <rFont val="Tahoma"/>
            <family val="2"/>
          </rPr>
          <t xml:space="preserve">
</t>
        </r>
      </text>
    </comment>
    <comment ref="A41" authorId="0" shapeId="0" xr:uid="{00000000-0006-0000-0E00-000007000000}">
      <text>
        <r>
          <rPr>
            <sz val="9"/>
            <color indexed="81"/>
            <rFont val="Tahoma"/>
            <family val="2"/>
          </rPr>
          <t>CHWP: Chilled Water Pump
VFD: Variable Frequency Drive</t>
        </r>
      </text>
    </comment>
    <comment ref="C41" authorId="1" shapeId="0" xr:uid="{487B9D97-E8AD-4B3F-860F-22AE6EF59D7F}">
      <text>
        <r>
          <rPr>
            <sz val="9"/>
            <color indexed="81"/>
            <rFont val="Tahoma"/>
            <family val="2"/>
          </rPr>
          <t xml:space="preserve">CHWP = Chilled Water Pump 
VFD = Variable Frequency Drive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tc={ADA4D733-F183-48D6-AC16-BC118EA0DF6B}</author>
    <author>tc={97254103-B664-4583-A937-4E780467039E}</author>
  </authors>
  <commentList>
    <comment ref="A19" authorId="0" shapeId="0" xr:uid="{ADA4D733-F183-48D6-AC16-BC118EA0DF6B}">
      <text>
        <t>[Threaded comment]
Your version of Excel allows you to read this threaded comment; however, any edits to it will get removed if the file is opened in a newer version of Excel. Learn more: https://go.microsoft.com/fwlink/?linkid=870924
Comment:
    This is for the full design, not individual AHU</t>
      </text>
    </comment>
    <comment ref="A20" authorId="1" shapeId="0" xr:uid="{97254103-B664-4583-A937-4E780467039E}">
      <text>
        <t>[Threaded comment]
Your version of Excel allows you to read this threaded comment; however, any edits to it will get removed if the file is opened in a newer version of Excel. Learn more: https://go.microsoft.com/fwlink/?linkid=870924
Comment:
    This is for the full design, not individual AHU</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tc={00EFE4EF-F77C-4F9C-80E1-B464826B2CCD}</author>
    <author>tc={1AE5F907-FF76-497B-B879-AC692426A12A}</author>
    <author>tc={AD871494-D374-4A20-926B-94AF141DA7F4}</author>
    <author>tc={201CD08D-DDBC-46D0-B319-A0C5CE4616BA}</author>
    <author>tc={795864BC-F5F4-43A4-86E3-278D301CD7EF}</author>
  </authors>
  <commentList>
    <comment ref="G23" authorId="0" shapeId="0" xr:uid="{00EFE4EF-F77C-4F9C-80E1-B464826B2CCD}">
      <text>
        <t>[Threaded comment]
Your version of Excel allows you to read this threaded comment; however, any edits to it will get removed if the file is opened in a newer version of Excel. Learn more: https://go.microsoft.com/fwlink/?linkid=870924
Comment:
    Example: office space, main entry lobby, library, etc.</t>
      </text>
    </comment>
    <comment ref="G30" authorId="1" shapeId="0" xr:uid="{1AE5F907-FF76-497B-B879-AC692426A12A}">
      <text>
        <t>[Threaded comment]
Your version of Excel allows you to read this threaded comment; however, any edits to it will get removed if the file is opened in a newer version of Excel. Learn more: https://go.microsoft.com/fwlink/?linkid=870924
Comment:
    Example: office space, main entry lobby, library, etc.</t>
      </text>
    </comment>
    <comment ref="G37" authorId="2" shapeId="0" xr:uid="{AD871494-D374-4A20-926B-94AF141DA7F4}">
      <text>
        <t>[Threaded comment]
Your version of Excel allows you to read this threaded comment; however, any edits to it will get removed if the file is opened in a newer version of Excel. Learn more: https://go.microsoft.com/fwlink/?linkid=870924
Comment:
    Example: office space, main entry lobby, library, etc.</t>
      </text>
    </comment>
    <comment ref="G44" authorId="3" shapeId="0" xr:uid="{201CD08D-DDBC-46D0-B319-A0C5CE4616BA}">
      <text>
        <t>[Threaded comment]
Your version of Excel allows you to read this threaded comment; however, any edits to it will get removed if the file is opened in a newer version of Excel. Learn more: https://go.microsoft.com/fwlink/?linkid=870924
Comment:
    Example: office space, main entry lobby, library, etc.</t>
      </text>
    </comment>
    <comment ref="G51" authorId="4" shapeId="0" xr:uid="{795864BC-F5F4-43A4-86E3-278D301CD7EF}">
      <text>
        <t>[Threaded comment]
Your version of Excel allows you to read this threaded comment; however, any edits to it will get removed if the file is opened in a newer version of Excel. Learn more: https://go.microsoft.com/fwlink/?linkid=870924
Comment:
    Example: office space, main entry lobby, library, etc.</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Jordan S Schellens</author>
  </authors>
  <commentList>
    <comment ref="C25" authorId="0" shapeId="0" xr:uid="{0CF57DAA-7008-44AE-9D2E-F22013E86DFB}">
      <text>
        <r>
          <rPr>
            <sz val="9"/>
            <color rgb="FF000000"/>
            <rFont val="Tahoma"/>
            <family val="2"/>
          </rPr>
          <t>This is the added cost to go from an IECC 2015 code compliant U value to the proposed U values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Ghilani</author>
    <author>Jordan S Schellens</author>
  </authors>
  <commentList>
    <comment ref="E4" authorId="0" shapeId="0" xr:uid="{00000000-0006-0000-1700-000001000000}">
      <text>
        <r>
          <rPr>
            <b/>
            <sz val="9"/>
            <color indexed="81"/>
            <rFont val="Tahoma"/>
            <family val="2"/>
          </rPr>
          <t>Michael Ghilani:</t>
        </r>
        <r>
          <rPr>
            <sz val="9"/>
            <color indexed="81"/>
            <rFont val="Tahoma"/>
            <family val="2"/>
          </rPr>
          <t xml:space="preserve">
Input occupied hours for time periods shown.</t>
        </r>
      </text>
    </comment>
    <comment ref="F4" authorId="0" shapeId="0" xr:uid="{00000000-0006-0000-1700-000002000000}">
      <text>
        <r>
          <rPr>
            <b/>
            <sz val="9"/>
            <color indexed="81"/>
            <rFont val="Tahoma"/>
            <family val="2"/>
          </rPr>
          <t>Michael Ghilani:</t>
        </r>
        <r>
          <rPr>
            <sz val="9"/>
            <color indexed="81"/>
            <rFont val="Tahoma"/>
            <family val="2"/>
          </rPr>
          <t xml:space="preserve">
Input occupied hours for time periods shown.</t>
        </r>
      </text>
    </comment>
    <comment ref="C9" authorId="0" shapeId="0" xr:uid="{00000000-0006-0000-1700-000003000000}">
      <text>
        <r>
          <rPr>
            <b/>
            <sz val="9"/>
            <color indexed="81"/>
            <rFont val="Tahoma"/>
            <family val="2"/>
          </rPr>
          <t>Michael Ghilani:</t>
        </r>
        <r>
          <rPr>
            <sz val="9"/>
            <color indexed="81"/>
            <rFont val="Tahoma"/>
            <family val="2"/>
          </rPr>
          <t xml:space="preserve">
OA Temperature where no heating or cooling is required.</t>
        </r>
      </text>
    </comment>
    <comment ref="C14" authorId="1" shapeId="0" xr:uid="{00000000-0006-0000-1700-000004000000}">
      <text>
        <r>
          <rPr>
            <b/>
            <sz val="9"/>
            <color indexed="81"/>
            <rFont val="Tahoma"/>
            <family val="2"/>
          </rPr>
          <t>Jordan S Schellens:</t>
        </r>
        <r>
          <rPr>
            <sz val="9"/>
            <color indexed="81"/>
            <rFont val="Tahoma"/>
            <family val="2"/>
          </rPr>
          <t xml:space="preserve">
Based on IECC 2012</t>
        </r>
      </text>
    </comment>
    <comment ref="E14" authorId="1" shapeId="0" xr:uid="{00000000-0006-0000-1700-000005000000}">
      <text>
        <r>
          <rPr>
            <b/>
            <sz val="9"/>
            <color indexed="81"/>
            <rFont val="Tahoma"/>
            <family val="2"/>
          </rPr>
          <t>Jordan S Schellens:</t>
        </r>
        <r>
          <rPr>
            <sz val="9"/>
            <color indexed="81"/>
            <rFont val="Tahoma"/>
            <family val="2"/>
          </rPr>
          <t xml:space="preserve">
Based on IECC 2012</t>
        </r>
      </text>
    </comment>
    <comment ref="H14" authorId="1" shapeId="0" xr:uid="{00000000-0006-0000-1700-000006000000}">
      <text>
        <r>
          <rPr>
            <b/>
            <sz val="9"/>
            <color indexed="81"/>
            <rFont val="Tahoma"/>
            <family val="2"/>
          </rPr>
          <t>Jordan S Schellens:</t>
        </r>
        <r>
          <rPr>
            <sz val="9"/>
            <color indexed="81"/>
            <rFont val="Tahoma"/>
            <family val="2"/>
          </rPr>
          <t xml:space="preserve">
Based on IECC 2012</t>
        </r>
      </text>
    </comment>
    <comment ref="J14" authorId="1" shapeId="0" xr:uid="{00000000-0006-0000-1700-000007000000}">
      <text>
        <r>
          <rPr>
            <b/>
            <sz val="9"/>
            <color indexed="81"/>
            <rFont val="Tahoma"/>
            <family val="2"/>
          </rPr>
          <t>Jordan S Schellens:</t>
        </r>
        <r>
          <rPr>
            <sz val="9"/>
            <color indexed="81"/>
            <rFont val="Tahoma"/>
            <family val="2"/>
          </rPr>
          <t xml:space="preserve">
Based on IECC 2012</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Ghilani</author>
    <author>Zagura, Lisa</author>
    <author>Jordan S Schellens</author>
  </authors>
  <commentList>
    <comment ref="E10" authorId="0" shapeId="0" xr:uid="{00000000-0006-0000-1800-000001000000}">
      <text>
        <r>
          <rPr>
            <sz val="9"/>
            <color indexed="81"/>
            <rFont val="Tahoma"/>
            <family val="2"/>
          </rPr>
          <t>Input occupied hours for time periods shown.</t>
        </r>
      </text>
    </comment>
    <comment ref="F10" authorId="0" shapeId="0" xr:uid="{00000000-0006-0000-1800-000002000000}">
      <text>
        <r>
          <rPr>
            <sz val="9"/>
            <color indexed="81"/>
            <rFont val="Tahoma"/>
            <family val="2"/>
          </rPr>
          <t>Input occupied hours for time periods shown.</t>
        </r>
      </text>
    </comment>
    <comment ref="E11" authorId="1" shapeId="0" xr:uid="{B433265B-E7EB-4AB4-8956-023FC917E720}">
      <text>
        <r>
          <rPr>
            <b/>
            <sz val="9"/>
            <color indexed="81"/>
            <rFont val="Tahoma"/>
            <family val="2"/>
          </rPr>
          <t>Input occupied hours for time period shown.</t>
        </r>
        <r>
          <rPr>
            <sz val="9"/>
            <color indexed="81"/>
            <rFont val="Tahoma"/>
            <family val="2"/>
          </rPr>
          <t xml:space="preserve">
</t>
        </r>
      </text>
    </comment>
    <comment ref="F11" authorId="1" shapeId="0" xr:uid="{3F5AF5C6-45A3-4876-B994-542D62C0B58D}">
      <text>
        <r>
          <rPr>
            <b/>
            <sz val="9"/>
            <color indexed="81"/>
            <rFont val="Tahoma"/>
            <family val="2"/>
          </rPr>
          <t>Input occupied hours for time period shown.</t>
        </r>
        <r>
          <rPr>
            <sz val="9"/>
            <color indexed="81"/>
            <rFont val="Tahoma"/>
            <family val="2"/>
          </rPr>
          <t xml:space="preserve">
</t>
        </r>
      </text>
    </comment>
    <comment ref="E12" authorId="1" shapeId="0" xr:uid="{61868AC8-D305-49B5-AB2B-4127EE3F3E09}">
      <text>
        <r>
          <rPr>
            <b/>
            <sz val="9"/>
            <color indexed="81"/>
            <rFont val="Tahoma"/>
            <family val="2"/>
          </rPr>
          <t>Input occupied hours for time period shown.</t>
        </r>
      </text>
    </comment>
    <comment ref="F12" authorId="1" shapeId="0" xr:uid="{1729EF8E-7A56-46F4-B322-D56A147CEB2F}">
      <text>
        <r>
          <rPr>
            <b/>
            <sz val="9"/>
            <color indexed="81"/>
            <rFont val="Tahoma"/>
            <family val="2"/>
          </rPr>
          <t>Input occupied hours for time period shown.</t>
        </r>
      </text>
    </comment>
    <comment ref="E13" authorId="1" shapeId="0" xr:uid="{7F32503C-51AB-402C-8BE7-2EB1327EB55D}">
      <text>
        <r>
          <rPr>
            <b/>
            <sz val="9"/>
            <color indexed="81"/>
            <rFont val="Tahoma"/>
            <family val="2"/>
          </rPr>
          <t>Input occupied hours for time period shown.</t>
        </r>
        <r>
          <rPr>
            <sz val="9"/>
            <color indexed="81"/>
            <rFont val="Tahoma"/>
            <family val="2"/>
          </rPr>
          <t xml:space="preserve">
</t>
        </r>
      </text>
    </comment>
    <comment ref="F13" authorId="1" shapeId="0" xr:uid="{C57FD56A-02C6-487F-B66F-EC5DF8117086}">
      <text>
        <r>
          <rPr>
            <b/>
            <sz val="9"/>
            <color indexed="81"/>
            <rFont val="Tahoma"/>
            <family val="2"/>
          </rPr>
          <t>Input occupied hours for time period shown.</t>
        </r>
        <r>
          <rPr>
            <sz val="9"/>
            <color indexed="81"/>
            <rFont val="Tahoma"/>
            <family val="2"/>
          </rPr>
          <t xml:space="preserve">
</t>
        </r>
      </text>
    </comment>
    <comment ref="D16" authorId="2" shapeId="0" xr:uid="{A3EFD9F1-4FCD-4D63-9DF2-C3DF37F30C93}">
      <text>
        <r>
          <rPr>
            <b/>
            <sz val="9"/>
            <color indexed="81"/>
            <rFont val="Tahoma"/>
            <family val="2"/>
          </rPr>
          <t>This is the added cost to go from an IECC 2015 code compliant window to the proposed window</t>
        </r>
      </text>
    </comment>
    <comment ref="F16" authorId="1" shapeId="0" xr:uid="{5811EBF8-519C-4F58-AFF6-E45527524B6E}">
      <text>
        <r>
          <rPr>
            <b/>
            <sz val="9"/>
            <color indexed="81"/>
            <rFont val="Tahoma"/>
            <family val="2"/>
          </rPr>
          <t>This is the added cost to go from an IECC 2015 code compliant window to the proposed window</t>
        </r>
      </text>
    </comment>
  </commentList>
</comments>
</file>

<file path=xl/sharedStrings.xml><?xml version="1.0" encoding="utf-8"?>
<sst xmlns="http://schemas.openxmlformats.org/spreadsheetml/2006/main" count="2041" uniqueCount="1106">
  <si>
    <t xml:space="preserve"> </t>
  </si>
  <si>
    <t>Model number</t>
  </si>
  <si>
    <t>Manufacturer</t>
  </si>
  <si>
    <t>Notes:</t>
  </si>
  <si>
    <t xml:space="preserve">Project Name: </t>
  </si>
  <si>
    <t>Unit ID</t>
  </si>
  <si>
    <t>Rated Standby Loss (Btu/hr)</t>
  </si>
  <si>
    <t>Gas Input Capacity (MBH)</t>
  </si>
  <si>
    <t>Category or Type</t>
  </si>
  <si>
    <t>Ground Water - Closed Loop</t>
  </si>
  <si>
    <t>Months included (input 0 if month not included in analysis and 1 if it is)</t>
  </si>
  <si>
    <t>January</t>
  </si>
  <si>
    <t>February</t>
  </si>
  <si>
    <t>March</t>
  </si>
  <si>
    <t>April</t>
  </si>
  <si>
    <t>May</t>
  </si>
  <si>
    <t>June</t>
  </si>
  <si>
    <t>Months</t>
  </si>
  <si>
    <t>July</t>
  </si>
  <si>
    <t>August</t>
  </si>
  <si>
    <t>September</t>
  </si>
  <si>
    <t>October</t>
  </si>
  <si>
    <t>November</t>
  </si>
  <si>
    <t>December</t>
  </si>
  <si>
    <t>Occupied Hours</t>
  </si>
  <si>
    <t>Weekday</t>
  </si>
  <si>
    <t>Weekend</t>
  </si>
  <si>
    <t>Input occupied hours for time periods shown.</t>
  </si>
  <si>
    <t>8am to 4pm</t>
  </si>
  <si>
    <t>4pm to Midnight</t>
  </si>
  <si>
    <t>Fans</t>
  </si>
  <si>
    <t>Cooling EER</t>
  </si>
  <si>
    <t>Percent Heating Effectiveness</t>
  </si>
  <si>
    <t>Percent Cooling Effectiveness</t>
  </si>
  <si>
    <t>Heat Recovery By-pass</t>
  </si>
  <si>
    <t>Exhaust Air CFM</t>
  </si>
  <si>
    <t>Yes</t>
  </si>
  <si>
    <t>Heating Efficiency (Default = 80%)</t>
  </si>
  <si>
    <t>System #1</t>
  </si>
  <si>
    <t>System #2</t>
  </si>
  <si>
    <t>System #3</t>
  </si>
  <si>
    <t>Fan Control</t>
  </si>
  <si>
    <t>Quantity</t>
  </si>
  <si>
    <t>AHRI Certified Reference Number</t>
  </si>
  <si>
    <t xml:space="preserve">Notes: See Energy Recovery tab for DOAS systems with energy recovery not required by code.  </t>
  </si>
  <si>
    <t>Unitary &amp; Split DX HVAC</t>
  </si>
  <si>
    <t>Size</t>
  </si>
  <si>
    <t>Incentive</t>
  </si>
  <si>
    <t>$/Ton</t>
  </si>
  <si>
    <t>&lt; 5.4</t>
  </si>
  <si>
    <t>≥ 5.4 to &lt; 11.25</t>
  </si>
  <si>
    <t>≥ 11.25 to &lt; 20</t>
  </si>
  <si>
    <t>≥ 63.33</t>
  </si>
  <si>
    <t>Type</t>
  </si>
  <si>
    <t xml:space="preserve">All </t>
  </si>
  <si>
    <t>≥ 20 to ≤ 30</t>
  </si>
  <si>
    <t>All</t>
  </si>
  <si>
    <t>Eligibility Requirements</t>
  </si>
  <si>
    <t xml:space="preserve">Incentive </t>
  </si>
  <si>
    <t>Nominal Tons</t>
  </si>
  <si>
    <t>&lt; 65</t>
  </si>
  <si>
    <t xml:space="preserve">≥ 240 to ≤ 375 </t>
  </si>
  <si>
    <t>Incentive $/Ton</t>
  </si>
  <si>
    <t>MBTU/Hr</t>
  </si>
  <si>
    <t>≥ 65 to &lt; 135</t>
  </si>
  <si>
    <t>≥ 135 to &lt; 240</t>
  </si>
  <si>
    <t>≥ 240 to ≤ 375</t>
  </si>
  <si>
    <t>&gt; 30 to &lt; 63</t>
  </si>
  <si>
    <t>&gt; 375 to &lt; 760</t>
  </si>
  <si>
    <t>≥ 760</t>
  </si>
  <si>
    <t>Air Source Heat Pumps (non VRF/VRV)</t>
  </si>
  <si>
    <t>SEER or EER Rating at AHRI conditions</t>
  </si>
  <si>
    <t>Minimum Qualifying EER</t>
  </si>
  <si>
    <t>Minimum Qualifying COP</t>
  </si>
  <si>
    <t>Water Source Heat Pump Equipment</t>
  </si>
  <si>
    <t>&lt; 11.25</t>
  </si>
  <si>
    <t>&lt; 135</t>
  </si>
  <si>
    <t>Cooling Tower Fans</t>
  </si>
  <si>
    <t>Motor Size (HP)</t>
  </si>
  <si>
    <t>&lt;1</t>
  </si>
  <si>
    <t>VFDs</t>
  </si>
  <si>
    <t>Fan ID</t>
  </si>
  <si>
    <t>HP</t>
  </si>
  <si>
    <t>*VFD Incentives listed above represent maximum incentives - actual incentives need to be qualified with energy savings.</t>
  </si>
  <si>
    <t>Air Handling Fans &amp; Cooling Tower Fans</t>
  </si>
  <si>
    <t>Pump ID</t>
  </si>
  <si>
    <t>Total Quantity</t>
  </si>
  <si>
    <t>Back Up Quantity</t>
  </si>
  <si>
    <t>Chilled Water Pumps &amp; Hot Water Pumps</t>
  </si>
  <si>
    <t>Total CFM</t>
  </si>
  <si>
    <t>Average Percent Reduction</t>
  </si>
  <si>
    <t>Percent Outdoor Air</t>
  </si>
  <si>
    <t>Heat Recovery/Energy Recovery Ventilation Units</t>
  </si>
  <si>
    <t>Equipment Type</t>
  </si>
  <si>
    <t>Gas Fired Absorption Heat Pumps (Eversource Only)</t>
  </si>
  <si>
    <t>$500/Ton</t>
  </si>
  <si>
    <t>Storage Capacity (Gallons)</t>
  </si>
  <si>
    <t>AHRI Thermal Efficiency (%)</t>
  </si>
  <si>
    <t>Storage-Type Domestic WH</t>
  </si>
  <si>
    <t>On-Demand Domestic WH</t>
  </si>
  <si>
    <t>Large Domestic HW Boiler</t>
  </si>
  <si>
    <t>Water Source Heat Pumps</t>
  </si>
  <si>
    <t>Natural Gas Heating Equipment</t>
  </si>
  <si>
    <t>Ducted</t>
  </si>
  <si>
    <t xml:space="preserve">Incentive Amount </t>
  </si>
  <si>
    <t xml:space="preserve">Minimum Efficiency </t>
  </si>
  <si>
    <t>≥ 90% Thermal Efficiency</t>
  </si>
  <si>
    <t>≥ 85% Thermal Efficiency</t>
  </si>
  <si>
    <t>≥ 100% Heating Efficiency</t>
  </si>
  <si>
    <t>$550/Unit</t>
  </si>
  <si>
    <t xml:space="preserve">Heating Fuel </t>
  </si>
  <si>
    <t>System #4</t>
  </si>
  <si>
    <t>System #5</t>
  </si>
  <si>
    <t>EXAMPLE: RTU-1</t>
  </si>
  <si>
    <t>XYZ COMPANY</t>
  </si>
  <si>
    <t>MODEL XYZ123</t>
  </si>
  <si>
    <t>N</t>
  </si>
  <si>
    <t>EXAMPLE: ASHP-1</t>
  </si>
  <si>
    <t>EXAMPLE: WSHP-1</t>
  </si>
  <si>
    <t>EXAMPLE: VRF-1</t>
  </si>
  <si>
    <t>EXAMPLE: AHU-1 SF</t>
  </si>
  <si>
    <t>EXAMPLE: AHU-1 EF</t>
  </si>
  <si>
    <t>EXAMPLE: HWP-1</t>
  </si>
  <si>
    <t>EXAMPLE: CWP-1</t>
  </si>
  <si>
    <t>EXAMPLE: B-1</t>
  </si>
  <si>
    <t>Pasted Below</t>
  </si>
  <si>
    <t>Condensing Gas Boiler</t>
  </si>
  <si>
    <t>Non-Condensing Gas Boiler</t>
  </si>
  <si>
    <t>Condensing Gas Furnace</t>
  </si>
  <si>
    <t>Condensing Gas Unit Heater</t>
  </si>
  <si>
    <t>Gas Fired Absorption Heat Pumps</t>
  </si>
  <si>
    <t>Natural Gas Infrared Radiant Heaters</t>
  </si>
  <si>
    <t>Incentive Amount
($/Input MBH)¹</t>
  </si>
  <si>
    <t>&lt; 200</t>
  </si>
  <si>
    <t>≥ 200</t>
  </si>
  <si>
    <t>&gt; 75</t>
  </si>
  <si>
    <t>Size
(Input MBH)¹</t>
  </si>
  <si>
    <t>EXAMPLE: WH-1</t>
  </si>
  <si>
    <t>Manufacturer &amp; Model Number</t>
  </si>
  <si>
    <t>Chillers</t>
  </si>
  <si>
    <t>Cooling Load Information</t>
  </si>
  <si>
    <t>Cooling tons at 100° OAT</t>
  </si>
  <si>
    <t>Economizer set point</t>
  </si>
  <si>
    <t>Cooling tons at economizer set point</t>
  </si>
  <si>
    <t>Cooling tons below cooling set point</t>
  </si>
  <si>
    <t>Cooling tons at 0° OAT</t>
  </si>
  <si>
    <t>Unoccupied Hours</t>
  </si>
  <si>
    <t>Chiller Plant Information (ARI 550/590 - 98)</t>
  </si>
  <si>
    <t>Chiller 1</t>
  </si>
  <si>
    <t>Chiller 2</t>
  </si>
  <si>
    <t>Chiller 3</t>
  </si>
  <si>
    <t>Chiller 4</t>
  </si>
  <si>
    <t>ARI rated capacity (tons)</t>
  </si>
  <si>
    <t>Design criteria (path A or B)</t>
  </si>
  <si>
    <t>Air or water cooled</t>
  </si>
  <si>
    <t>Electric or gas driven</t>
  </si>
  <si>
    <t>Refrigerant type</t>
  </si>
  <si>
    <t>Compressor type</t>
  </si>
  <si>
    <t>ARI chiller efficiency at 100% load</t>
  </si>
  <si>
    <t>ARI chiller efficiency at 75% load</t>
  </si>
  <si>
    <t>ARI chiller efficiency at 50% load</t>
  </si>
  <si>
    <t>ARI chiller efficiency at 25% load</t>
  </si>
  <si>
    <t>Auxiliaries Information</t>
  </si>
  <si>
    <t>Secondary water pump BHp</t>
  </si>
  <si>
    <t>Secondary CHWP - single speed or VFD</t>
  </si>
  <si>
    <t>Primary chilled water pump BHp</t>
  </si>
  <si>
    <t>Condensor water pump BHp</t>
  </si>
  <si>
    <t>Tower fan BHp</t>
  </si>
  <si>
    <t>Tower fan - 1 speed / 2 speed / VFD</t>
  </si>
  <si>
    <t>Other (kW)</t>
  </si>
  <si>
    <t>Refrigerator, Solid Door, Self Contained</t>
  </si>
  <si>
    <t>Freezer, Glass Door, Self Contained</t>
  </si>
  <si>
    <t>Freezer, Solid Door, Self Contained</t>
  </si>
  <si>
    <t>Ice Machines (Ice Making Head units only)</t>
  </si>
  <si>
    <t>30-49.9 cubic feet</t>
  </si>
  <si>
    <t>50 cubic feet or larger</t>
  </si>
  <si>
    <t>Less than 15 cubic feet</t>
  </si>
  <si>
    <t>15-29.9 cubic feet</t>
  </si>
  <si>
    <t>Harvest Rate</t>
  </si>
  <si>
    <t>101-200 lbs/day</t>
  </si>
  <si>
    <t>201-300 lbs/day</t>
  </si>
  <si>
    <t>301-400 lbs/day</t>
  </si>
  <si>
    <t>401-500 lbs/day</t>
  </si>
  <si>
    <t>501-1000 lbs/day</t>
  </si>
  <si>
    <t>1001-1500 lbs/day</t>
  </si>
  <si>
    <t>Greater than 1500 lbs/day</t>
  </si>
  <si>
    <t>-</t>
  </si>
  <si>
    <t>Electric Hot Food Holding Cabinets</t>
  </si>
  <si>
    <r>
      <t xml:space="preserve">Low Temp Electric or Natural Gas Dishwasher                       </t>
    </r>
    <r>
      <rPr>
        <b/>
        <sz val="10"/>
        <rFont val="Arial"/>
        <family val="2"/>
      </rPr>
      <t>Note: Building must have Electric or Gas Hot Water</t>
    </r>
  </si>
  <si>
    <r>
      <t xml:space="preserve">High Temp Electric or Natural Gas Dishwasher                       </t>
    </r>
    <r>
      <rPr>
        <b/>
        <sz val="10"/>
        <rFont val="Arial"/>
        <family val="2"/>
      </rPr>
      <t>Note: Building must have Electric or Gas Hot Water or unit must have Electric or Gas Hot Water Booster</t>
    </r>
  </si>
  <si>
    <r>
      <rPr>
        <b/>
        <sz val="10"/>
        <rFont val="Arial"/>
        <family val="2"/>
      </rPr>
      <t>Product Interior Volume</t>
    </r>
    <r>
      <rPr>
        <sz val="10"/>
        <rFont val="Arial"/>
        <family val="2"/>
      </rPr>
      <t xml:space="preserve"> (Cubic Feet)</t>
    </r>
  </si>
  <si>
    <t>0 &lt; V &lt; 13</t>
  </si>
  <si>
    <t>13 ≤ V &lt; 28</t>
  </si>
  <si>
    <t>28 ≤ V</t>
  </si>
  <si>
    <t>Under Counter</t>
  </si>
  <si>
    <t>Door Type</t>
  </si>
  <si>
    <t>Single Tank Conveyor</t>
  </si>
  <si>
    <t>Natural Gas Convection Oven</t>
  </si>
  <si>
    <t>Electric Convection Oven</t>
  </si>
  <si>
    <t>Electric Fryer</t>
  </si>
  <si>
    <t>Natural Gas Fryer</t>
  </si>
  <si>
    <t>Electric Griddle</t>
  </si>
  <si>
    <t>Natural Gas Griddle</t>
  </si>
  <si>
    <t>Electric Steam Cooker</t>
  </si>
  <si>
    <t>Incentives $/ Unit</t>
  </si>
  <si>
    <t>Commercial Kitchen Units Proposed</t>
  </si>
  <si>
    <t>Manufacturer and Model Number</t>
  </si>
  <si>
    <t>Type, Size or Capacity</t>
  </si>
  <si>
    <t>Number of Units</t>
  </si>
  <si>
    <t>Refrigerator, Solid Door</t>
  </si>
  <si>
    <t>Ice Machines</t>
  </si>
  <si>
    <t>Unit Description</t>
  </si>
  <si>
    <t>Load Factor</t>
  </si>
  <si>
    <t>Motor Efficiency</t>
  </si>
  <si>
    <t>CFM</t>
  </si>
  <si>
    <t>EER</t>
  </si>
  <si>
    <t>Burner Efficiency</t>
  </si>
  <si>
    <t>Additional Cost to Add Controls</t>
  </si>
  <si>
    <t>Type, Size, Capacity</t>
  </si>
  <si>
    <t>Kitchen Hoods Proposed</t>
  </si>
  <si>
    <t>No</t>
  </si>
  <si>
    <t>Example 1: Refrigerator 1</t>
  </si>
  <si>
    <t>50 cubic feet</t>
  </si>
  <si>
    <t>Turbo Air Pro 50R</t>
  </si>
  <si>
    <t>Hood #1 (EXAMPLE)</t>
  </si>
  <si>
    <r>
      <t>Heating Setpoint (⁰</t>
    </r>
    <r>
      <rPr>
        <b/>
        <sz val="10"/>
        <rFont val="Calibri"/>
        <family val="2"/>
      </rPr>
      <t>F)</t>
    </r>
  </si>
  <si>
    <t>Cooling Setpoint (⁰F)</t>
  </si>
  <si>
    <t>Freezer, Glass Door</t>
  </si>
  <si>
    <t>Freezer, Solid Door</t>
  </si>
  <si>
    <t>Electric Low Temp Dishwasher</t>
  </si>
  <si>
    <t>Hot Food Holding Cabinet</t>
  </si>
  <si>
    <t>18 cubic feet</t>
  </si>
  <si>
    <t>Interior Lighting Fixture Schedule with Quantities</t>
  </si>
  <si>
    <t xml:space="preserve">Project: </t>
  </si>
  <si>
    <t>Baseline calculation method</t>
  </si>
  <si>
    <t>Building Area Method</t>
  </si>
  <si>
    <t>I Don't Know</t>
  </si>
  <si>
    <t>Do HVAC Units Have Economizers?</t>
  </si>
  <si>
    <t>Fixture Code (optional)</t>
  </si>
  <si>
    <t>Total Quantity of New Fixtures</t>
  </si>
  <si>
    <t>Quantity of Existing Fixtures Remaining</t>
  </si>
  <si>
    <t>LED
(yes/no)</t>
  </si>
  <si>
    <t>Fixture Wattage</t>
  </si>
  <si>
    <t>Total Wattage For This Fixture</t>
  </si>
  <si>
    <t>A (EXAMPLE PROJECT)</t>
  </si>
  <si>
    <t>B (EXAMPLE PROJECT)</t>
  </si>
  <si>
    <t>Totals</t>
  </si>
  <si>
    <t>Area for each Space Type (sq ft)</t>
  </si>
  <si>
    <t>Space Type</t>
  </si>
  <si>
    <t>Common Space Types</t>
  </si>
  <si>
    <t>Interior Lighting - Daylighting Sensors</t>
  </si>
  <si>
    <t>Fill Out:</t>
  </si>
  <si>
    <t>Units</t>
  </si>
  <si>
    <t>Fill Out (EXAMPLE):</t>
  </si>
  <si>
    <t>Units (EXAMPLE):</t>
  </si>
  <si>
    <t>Total Window Area in daylit zones</t>
  </si>
  <si>
    <t>SF</t>
  </si>
  <si>
    <t>Total Wall Area (with windows) in daylit zones</t>
  </si>
  <si>
    <t>%</t>
  </si>
  <si>
    <t>Daylighting Zone Area*</t>
  </si>
  <si>
    <t xml:space="preserve">Total Number of Sensors </t>
  </si>
  <si>
    <t>Cost to add Daylighting System to project including design, installation and commissioning</t>
  </si>
  <si>
    <t>Floor and Lighting Plan Attached?</t>
  </si>
  <si>
    <t>Controlled Fixture Schedule</t>
  </si>
  <si>
    <t>Lighting Schedule</t>
  </si>
  <si>
    <t>Fixture designation</t>
  </si>
  <si>
    <t>Quantity of fixtures under control</t>
  </si>
  <si>
    <t>Wattage</t>
  </si>
  <si>
    <t>Total wattage</t>
  </si>
  <si>
    <t>Start Time</t>
  </si>
  <si>
    <t>End Time</t>
  </si>
  <si>
    <t>Saturday</t>
  </si>
  <si>
    <t>N/A</t>
  </si>
  <si>
    <t>Sunday</t>
  </si>
  <si>
    <t>Exterior Lighting Power Allowance</t>
  </si>
  <si>
    <t>Sqft of Lit Area</t>
  </si>
  <si>
    <t>Lineal Feet</t>
  </si>
  <si>
    <t>Building Facades</t>
  </si>
  <si>
    <t>Automated Teller Machines and Night Depositories</t>
  </si>
  <si>
    <t>Qty of Sites</t>
  </si>
  <si>
    <t>Entrances and Gate-House Inspection Stations</t>
  </si>
  <si>
    <t>Loading Areas for Law Enforcement, Fire, Ambulance</t>
  </si>
  <si>
    <t>Drive-up Windows</t>
  </si>
  <si>
    <t>Parking Near 24 Hour Retail Entrances</t>
  </si>
  <si>
    <t xml:space="preserve"> High Efficiency Exterior Design Proposed</t>
  </si>
  <si>
    <t>Fixtures by Area Type
(use drop down list)</t>
  </si>
  <si>
    <t>Fixture Code (Optional)</t>
  </si>
  <si>
    <t>Building Grounds -Walkways Less Than 10' Wide</t>
  </si>
  <si>
    <t>A</t>
  </si>
  <si>
    <t>Parking Areas and Drives - Uncovered</t>
  </si>
  <si>
    <t>B</t>
  </si>
  <si>
    <t>Measures:</t>
  </si>
  <si>
    <t>Building Type</t>
  </si>
  <si>
    <t>Baseline Building Area LPD (Watts/sqft)</t>
  </si>
  <si>
    <t>Target LPD For 10% Reduction (Watts/sqft)</t>
  </si>
  <si>
    <t>Target LPD For 40% Reduction (Watts/sqft)</t>
  </si>
  <si>
    <t xml:space="preserve">Retail </t>
  </si>
  <si>
    <t>Area Types</t>
  </si>
  <si>
    <t>Space by Space Calculation, see Space by Space tab</t>
  </si>
  <si>
    <t>Building Grounds - Walkways 10' Wide or Greater, Plaza Areas, or Special Feature Areas</t>
  </si>
  <si>
    <t>Building Grounds - Stairways</t>
  </si>
  <si>
    <t>Building Grounds - Pedestrian Tunnels</t>
  </si>
  <si>
    <t>Building Entrance and Exit - Main Entries</t>
  </si>
  <si>
    <t>Building Entrance and Exit - Entry Canopies</t>
  </si>
  <si>
    <t>Sales Canopies - Free-Standing and Attached</t>
  </si>
  <si>
    <t>Outdoor Sales - Open Areas (including vehicle sales lots)</t>
  </si>
  <si>
    <t>Outdoor Sales - Street Frontage For Vehicle Sales Lots</t>
  </si>
  <si>
    <t>N/A (not applicable)</t>
  </si>
  <si>
    <t>Midnight to 8am</t>
  </si>
  <si>
    <t>Commerical Kitchen Equipment - ENERGY STAR®</t>
  </si>
  <si>
    <t xml:space="preserve"> High Efficiency Water Source Heat Pumps Units Proposed</t>
  </si>
  <si>
    <t xml:space="preserve">Standard Efficiency Tier 1 </t>
  </si>
  <si>
    <t>SEER/EER</t>
  </si>
  <si>
    <t xml:space="preserve">Standard Efficiency Tier 2 </t>
  </si>
  <si>
    <t>≥135 to &lt;240</t>
  </si>
  <si>
    <t>Standard Efficiency</t>
  </si>
  <si>
    <t>Atrium Height (ft.)</t>
  </si>
  <si>
    <t>Atrium – 40 feet or less</t>
  </si>
  <si>
    <t>Atrium – Above 40 feet</t>
  </si>
  <si>
    <t xml:space="preserve">Locker room </t>
  </si>
  <si>
    <t xml:space="preserve">Sales area </t>
  </si>
  <si>
    <t xml:space="preserve">Workshop </t>
  </si>
  <si>
    <t xml:space="preserve"> High Efficiency VRF Units Proposed</t>
  </si>
  <si>
    <t>VRF Classification</t>
  </si>
  <si>
    <t>How Many Units Are Back Up?</t>
  </si>
  <si>
    <t xml:space="preserve">Standard Efficiency
Tier 1 </t>
  </si>
  <si>
    <t>Standard Efficiency
Tier 2</t>
  </si>
  <si>
    <t>Unitary &amp; Split DX HVAC Proposed</t>
  </si>
  <si>
    <t>Air Source Heat Pumps (non VRV/ VRF) Units Proposed</t>
  </si>
  <si>
    <t>Size (Input MBH¹)</t>
  </si>
  <si>
    <t>Natural Gas Infrared Radiant Heaters (low intensity)*</t>
  </si>
  <si>
    <t>Space by Space Area Types</t>
  </si>
  <si>
    <t>Occupancy Sensors</t>
  </si>
  <si>
    <t>*Fixtures must be within the daylighting zone as defined by ASHRAE 90.1 - 2010 and not required by IECC 2012</t>
  </si>
  <si>
    <t>*Fixture Code
(Match to the fixture code used in the interior lighting tab)</t>
  </si>
  <si>
    <t xml:space="preserve">Design % Better than Code </t>
  </si>
  <si>
    <t>$/sf cap</t>
  </si>
  <si>
    <t>Fixture Type</t>
  </si>
  <si>
    <t>Pole Lights per Head</t>
  </si>
  <si>
    <t>Wall packs and wall mounted</t>
  </si>
  <si>
    <t>Bollards</t>
  </si>
  <si>
    <t>Canopy Lights</t>
  </si>
  <si>
    <t>Other Eligible LED fixtures</t>
  </si>
  <si>
    <t>Maximum Incentive per Fixture</t>
  </si>
  <si>
    <t>Lighting Schedule: Months included (input 0 if month not included in analysis and 1 if it is)</t>
  </si>
  <si>
    <t>Commercial Kitchen Equipment - ENERGY STAR®</t>
  </si>
  <si>
    <t>LED wall washers/ wall mounted fixtures</t>
  </si>
  <si>
    <t>LED bollards</t>
  </si>
  <si>
    <t>LED canopy lights</t>
  </si>
  <si>
    <t>Induction lights</t>
  </si>
  <si>
    <t>Ineligible fixture</t>
  </si>
  <si>
    <t>Other eligible LED fixture</t>
  </si>
  <si>
    <t>Ineligible fixtures, ex. fluorescent, induction</t>
  </si>
  <si>
    <t>Building Entrance and Exit - Other Doors</t>
  </si>
  <si>
    <t>**A MINIUM OF 30% WINDOW TO WALL RATIO IS REQUIRED TO QUALIFY FOR INCENTIVES</t>
  </si>
  <si>
    <t>Window to Wall Ratio**
(Total Window Area/Total Wall Area)</t>
  </si>
  <si>
    <t>n/a</t>
  </si>
  <si>
    <t>&lt;50</t>
  </si>
  <si>
    <t>≥50 to &lt;150</t>
  </si>
  <si>
    <t>≥150 to &lt;175</t>
  </si>
  <si>
    <t>≥175</t>
  </si>
  <si>
    <t>COP/HSPF</t>
  </si>
  <si>
    <t>YOU MUST ALSO FILLED OUT THE EXTERIOR LIGHTS POWER ALLOWANCE TO THE RIGHT WHEN FILLING OUT THIS TAB!</t>
  </si>
  <si>
    <t>Dusk</t>
  </si>
  <si>
    <t>1 AM</t>
  </si>
  <si>
    <t>Dawn</t>
  </si>
  <si>
    <t>Area Type Where Lights Are Being Installed</t>
  </si>
  <si>
    <t>Time the Lights Turn On</t>
  </si>
  <si>
    <t>Time the Lights Turn Off</t>
  </si>
  <si>
    <t>4 PM</t>
  </si>
  <si>
    <t>11 PM</t>
  </si>
  <si>
    <t>5 PM</t>
  </si>
  <si>
    <t>Midnight</t>
  </si>
  <si>
    <t>6 PM</t>
  </si>
  <si>
    <t>7 PM</t>
  </si>
  <si>
    <t>2 AM</t>
  </si>
  <si>
    <t>8 PM</t>
  </si>
  <si>
    <t>3 AM</t>
  </si>
  <si>
    <t>9 PM</t>
  </si>
  <si>
    <t>4 AM</t>
  </si>
  <si>
    <t>10 PM</t>
  </si>
  <si>
    <t>5 AM</t>
  </si>
  <si>
    <t>6 AM</t>
  </si>
  <si>
    <t>7 AM</t>
  </si>
  <si>
    <t>Fixture Code(s)</t>
  </si>
  <si>
    <t>Area</t>
  </si>
  <si>
    <t xml:space="preserve">Notes: </t>
  </si>
  <si>
    <t>Demand Control Ventilation of Outside Air with CO2 sensors</t>
  </si>
  <si>
    <t>2- Occupancy Sensors</t>
  </si>
  <si>
    <t>4- Exterior Lighting</t>
  </si>
  <si>
    <t>5- Unitary &amp; Split DX</t>
  </si>
  <si>
    <t>8- VRF-VRV</t>
  </si>
  <si>
    <t>9- VFDs</t>
  </si>
  <si>
    <t>Setback Degrees</t>
  </si>
  <si>
    <t>Heating Fuel Type
(Electric, natural gas, or other)</t>
  </si>
  <si>
    <t>Heating System Efficiency</t>
  </si>
  <si>
    <t>Percent of building cooled</t>
  </si>
  <si>
    <t>Building Balance Point</t>
  </si>
  <si>
    <t>Area A (description)</t>
  </si>
  <si>
    <t>Area B (description)</t>
  </si>
  <si>
    <t>Baseline U Value</t>
  </si>
  <si>
    <t>Proposed U value</t>
  </si>
  <si>
    <t>Area C (description)</t>
  </si>
  <si>
    <t>Area D (Description)</t>
  </si>
  <si>
    <t>Insulation</t>
  </si>
  <si>
    <t>Total Square Footage of Area A</t>
  </si>
  <si>
    <t>Total Square Footage of Area B</t>
  </si>
  <si>
    <t>Total Square Footage of Area C</t>
  </si>
  <si>
    <t>Total Square Footage of Area D</t>
  </si>
  <si>
    <t>Heating Temperature Setpoint</t>
  </si>
  <si>
    <t>Cooling Temperature Setpoint</t>
  </si>
  <si>
    <t>Side A</t>
  </si>
  <si>
    <t>Side B</t>
  </si>
  <si>
    <t>Window Orientation</t>
  </si>
  <si>
    <t>S</t>
  </si>
  <si>
    <t>Total Window area</t>
  </si>
  <si>
    <t>Window U value</t>
  </si>
  <si>
    <t>Window SHGC</t>
  </si>
  <si>
    <t>Side C</t>
  </si>
  <si>
    <t>Side D</t>
  </si>
  <si>
    <t>E</t>
  </si>
  <si>
    <t>W</t>
  </si>
  <si>
    <t>Windows</t>
  </si>
  <si>
    <t>Included In Project:</t>
  </si>
  <si>
    <t>Customer Contact Name</t>
  </si>
  <si>
    <t>Customer Contact Title</t>
  </si>
  <si>
    <t>Customer Company Name</t>
  </si>
  <si>
    <t>Customer Contact Email Address</t>
  </si>
  <si>
    <t>Customer Contact Phone Number</t>
  </si>
  <si>
    <t>Incentive Check Payable to Street Address</t>
  </si>
  <si>
    <t>Incentive Check Payable to City, State, Zip</t>
  </si>
  <si>
    <t>Estimated Project Completion Date</t>
  </si>
  <si>
    <t>Square Footage of Project</t>
  </si>
  <si>
    <t>Facility Name</t>
  </si>
  <si>
    <t>Facility Street Address</t>
  </si>
  <si>
    <t>Facility City, State Zip</t>
  </si>
  <si>
    <t>Customer Street Address (if different from facility address)</t>
  </si>
  <si>
    <t>Customer City, State Zip (if different from facility address)</t>
  </si>
  <si>
    <r>
      <t xml:space="preserve">Incentive Check Payable to Name </t>
    </r>
    <r>
      <rPr>
        <b/>
        <sz val="10"/>
        <rFont val="Arial"/>
        <family val="2"/>
      </rPr>
      <t>(INCLUDE A W-9)</t>
    </r>
  </si>
  <si>
    <t>Approximate Weekly or Annual Occupied Hours</t>
  </si>
  <si>
    <t>REQUIRED BY ENERGY CODE</t>
  </si>
  <si>
    <t>Quantity of Occupancy Sensors To Be Installed</t>
  </si>
  <si>
    <t>Quantity of Fixtures Under Occupancy Control</t>
  </si>
  <si>
    <t>Hot Water Pump or Chilled Water Pump?</t>
  </si>
  <si>
    <t>Hot Water</t>
  </si>
  <si>
    <t>Chilled Water</t>
  </si>
  <si>
    <t>*INCLUDE THE AHRI RATING FORM FOR EACH UNIT WHEN YOU SUBMIT THIS FORM*</t>
  </si>
  <si>
    <r>
      <t xml:space="preserve">Notes: </t>
    </r>
    <r>
      <rPr>
        <sz val="9"/>
        <rFont val="Helvetica"/>
        <family val="2"/>
      </rPr>
      <t>Incentives are available customers on a firm gas (non interruptible) account. 
¹MBH – Thousands of BTUs per hour</t>
    </r>
  </si>
  <si>
    <t>*INCLUDE THE ENERGY STAR RATING FORM FOR EACH UNIT WHEN YOU SUBMIT THIS FORM*</t>
  </si>
  <si>
    <r>
      <rPr>
        <b/>
        <sz val="10"/>
        <rFont val="Arial"/>
        <family val="2"/>
      </rPr>
      <t xml:space="preserve">Note: </t>
    </r>
    <r>
      <rPr>
        <sz val="10"/>
        <rFont val="Arial"/>
        <family val="2"/>
      </rPr>
      <t xml:space="preserve">Incentives for natural gas appliances are available to customers on a firm gas (non interruptible) account. </t>
    </r>
  </si>
  <si>
    <t>Percent of Building Cooled</t>
  </si>
  <si>
    <t>3- Network Lighting Controls</t>
  </si>
  <si>
    <t>10- Chillers</t>
  </si>
  <si>
    <t>11- Energy Recovery</t>
  </si>
  <si>
    <t>12- DCV (CO2 control)</t>
  </si>
  <si>
    <t>Incentive: $20/occupancy sensor</t>
  </si>
  <si>
    <t>Which is this project: new facility, addition to existing facility, major renovation, or major renovation plus addition?</t>
  </si>
  <si>
    <t>Type of Project</t>
  </si>
  <si>
    <t>New facility</t>
  </si>
  <si>
    <t>Addition to existing facility</t>
  </si>
  <si>
    <t>Major renovation</t>
  </si>
  <si>
    <t>Major renovation plus addition</t>
  </si>
  <si>
    <t>≥ 2 to &lt; 5</t>
  </si>
  <si>
    <t>≥ 1 to &lt; 2</t>
  </si>
  <si>
    <t>≥ 5 to &lt; 7.5</t>
  </si>
  <si>
    <t>&lt; 1</t>
  </si>
  <si>
    <t>≥ 7.5 to &lt; 10</t>
  </si>
  <si>
    <t>≥ 10 to &lt; 15</t>
  </si>
  <si>
    <t>up to $100</t>
  </si>
  <si>
    <t>up to $200</t>
  </si>
  <si>
    <t>up to $920</t>
  </si>
  <si>
    <t>up to $350</t>
  </si>
  <si>
    <t>up to $1,710</t>
  </si>
  <si>
    <t>up to $2,100</t>
  </si>
  <si>
    <t>up to $2,150</t>
  </si>
  <si>
    <t/>
  </si>
  <si>
    <t>Attached with Data 
Collection Submission</t>
  </si>
  <si>
    <t>Quantity of CO2 Sensors</t>
  </si>
  <si>
    <t>Are the CO2 sensors part of the EMS?</t>
  </si>
  <si>
    <t>Cost of Baseline System</t>
  </si>
  <si>
    <t>Incremental Cost</t>
  </si>
  <si>
    <t>Proposed EE System (fill out below as relevant)</t>
  </si>
  <si>
    <t>Number of Units to be Installed</t>
  </si>
  <si>
    <t>Estimated Annual Energy Use (ccf or kWh)</t>
  </si>
  <si>
    <t>Baseline System (fill out below as relevant)</t>
  </si>
  <si>
    <t>Cost per Unit</t>
  </si>
  <si>
    <t>Describe of Proposed System</t>
  </si>
  <si>
    <t>Describe of Baseline System</t>
  </si>
  <si>
    <t>Equipment being evaluated</t>
  </si>
  <si>
    <t>Operating Hours</t>
  </si>
  <si>
    <t>Brief description of project and how energy savings will be achieved</t>
  </si>
  <si>
    <t>Estimated Demand (Summer kW, Winter kW, annual &amp; peak saving in CCF)</t>
  </si>
  <si>
    <t>13- Natural Gas Heating</t>
  </si>
  <si>
    <t>16- Cooking Equipment</t>
  </si>
  <si>
    <t>Sensor location</t>
  </si>
  <si>
    <r>
      <t xml:space="preserve">Fixture Description
Manufacturer and Model number
</t>
    </r>
    <r>
      <rPr>
        <b/>
        <sz val="14"/>
        <color rgb="FF00CC66"/>
        <rFont val="Arial"/>
        <family val="2"/>
      </rPr>
      <t>*INCLUDE A SPEC SHEET FOR EACH FIXTURE WHEN YOU SUBMIT THIS FORM*</t>
    </r>
  </si>
  <si>
    <t>EXAMPLE: Manufacturer model XYZ</t>
  </si>
  <si>
    <t>Occupied Hours:</t>
  </si>
  <si>
    <t>Heating Temp Setpoint</t>
  </si>
  <si>
    <t>Cooling Temp Setpoint</t>
  </si>
  <si>
    <t>Heating System Efficiency (Default= 80%)</t>
  </si>
  <si>
    <t>Percent of Building Being Cooled</t>
  </si>
  <si>
    <t>Cooling System EER</t>
  </si>
  <si>
    <t>Heating Fuel Type</t>
  </si>
  <si>
    <t>Area A</t>
  </si>
  <si>
    <t>Area B</t>
  </si>
  <si>
    <t>Area A Description</t>
  </si>
  <si>
    <t>Area B Description</t>
  </si>
  <si>
    <t>Total SF Area A</t>
  </si>
  <si>
    <t>Total SF Area B</t>
  </si>
  <si>
    <t>Proposed U Value</t>
  </si>
  <si>
    <t>Area C</t>
  </si>
  <si>
    <t>Area D</t>
  </si>
  <si>
    <t>Area C Description</t>
  </si>
  <si>
    <t>Area D Description</t>
  </si>
  <si>
    <t>Total SF Area C</t>
  </si>
  <si>
    <t>Total SF Area D</t>
  </si>
  <si>
    <t>Incentives</t>
  </si>
  <si>
    <t>Incentives - LEDs ONLY</t>
  </si>
  <si>
    <t>Heating Source</t>
  </si>
  <si>
    <t>IECC Additional Efficiency Option - must exceed Tier 1 by 10%</t>
  </si>
  <si>
    <r>
      <t xml:space="preserve">*Occupancy sensors can only qualify if they are not used to satisfy code requirements. Under IECC 2015 occupancy sensors are required in classrooms, conference/meeting rooms, copy/print rooms, lounges, employee lunch and break rooms, private offices, restrooms, storage rooms, janitorial closets, locker rooms, warehouse, and other spaces 300 square feet or less enclosed by floor-to-ceiling height partitions </t>
    </r>
    <r>
      <rPr>
        <b/>
        <sz val="10"/>
        <rFont val="Arial"/>
        <family val="2"/>
      </rPr>
      <t>and the occupancy sensors must be a second level of automated control</t>
    </r>
    <r>
      <rPr>
        <sz val="10"/>
        <rFont val="Arial"/>
        <family val="2"/>
      </rPr>
      <t xml:space="preserve">
</t>
    </r>
  </si>
  <si>
    <t>Projection Factor</t>
  </si>
  <si>
    <t>Cost of Proposed System</t>
  </si>
  <si>
    <t>Project must be 100% LEDs to qualify for incentives</t>
  </si>
  <si>
    <t>≥ 30% of floor in Daylight Zone w/ controls? *Only applicable to Office and Retail Building Types</t>
  </si>
  <si>
    <t>IECC Additional Efficiency Option  
Tier 1</t>
  </si>
  <si>
    <t>IECC Additional Efficiency Option 
Tier 2</t>
  </si>
  <si>
    <t xml:space="preserve">IECC Additional Efficiency Option </t>
  </si>
  <si>
    <t>Incremental cost to add CO2 sensors to project including design, installation and commissioning:</t>
  </si>
  <si>
    <t>Incremental cost to add heat recovery to project including design, installation and commissioning:</t>
  </si>
  <si>
    <t>18- Insulation</t>
  </si>
  <si>
    <t>19- Windows</t>
  </si>
  <si>
    <t>20- Custom Measure</t>
  </si>
  <si>
    <t>Custom Measure</t>
  </si>
  <si>
    <t>6- Air Source Heat Pumps</t>
  </si>
  <si>
    <t>7- Water Source Heat Pumps</t>
  </si>
  <si>
    <t>LED heads on poles</t>
  </si>
  <si>
    <t>Incentive*, **</t>
  </si>
  <si>
    <t>Incentive*,**</t>
  </si>
  <si>
    <t>Kitchen Hood VFDs</t>
  </si>
  <si>
    <t>17- Kitchen Hood VFDs</t>
  </si>
  <si>
    <t>DX Cooling</t>
  </si>
  <si>
    <r>
      <t xml:space="preserve">Chilled Water &amp; Hot Water Pumps
</t>
    </r>
    <r>
      <rPr>
        <b/>
        <sz val="10"/>
        <color rgb="FFFF0000"/>
        <rFont val="Arial"/>
        <family val="2"/>
      </rPr>
      <t>(only for systems with a capacity less than 500 MBH)</t>
    </r>
  </si>
  <si>
    <t>Cooling System Type</t>
  </si>
  <si>
    <t>Chilled water and evaporative cooling</t>
  </si>
  <si>
    <t xml:space="preserve">**For new construction or major renovation projects, air handling fans on DX cooling systems ≥ 65,000 BTU/h, hot or chilled water pump systems ≥ 500 MBH, and cooling tower fans ≥ 7.5 HP shall have Variable Frequency Drives per IECC 2015 and therefore, are not eligible for incentives. </t>
  </si>
  <si>
    <t>Motor HP</t>
  </si>
  <si>
    <t>Rated Cooling/Heating System Capacity (MBH)</t>
  </si>
  <si>
    <t>FOR NLC PROJECTS ONLY</t>
  </si>
  <si>
    <t>YES</t>
  </si>
  <si>
    <t>High End Trim % (Enter as decimal)</t>
  </si>
  <si>
    <t>Is This Fixture Utilizing Daylight Controls
(YES or NO)</t>
  </si>
  <si>
    <t>Is This Fixture Utilizing Occupancy Sensors?
(YES or NO)</t>
  </si>
  <si>
    <r>
      <t xml:space="preserve">Air Handling Fans
</t>
    </r>
    <r>
      <rPr>
        <b/>
        <sz val="10"/>
        <color rgb="FFFF0000"/>
        <rFont val="Arial"/>
        <family val="2"/>
      </rPr>
      <t>(only for DX Cooling with a mechanical cooling capacity &lt;65,000 Btu/h**)</t>
    </r>
  </si>
  <si>
    <t>Rated Cooling Capacity (BTUH)**</t>
  </si>
  <si>
    <t>Incentives for LED only projects</t>
  </si>
  <si>
    <t>Incentives for LED Fixtures with Networked Lighting Controls System</t>
  </si>
  <si>
    <t>No HVAC</t>
  </si>
  <si>
    <t>The minimum incentive is earned at 10% below code lighting power, the maximum incentive is achieved at 40% or more below energy code. The incentive can be calculated by: (project gross lighted square foot) x (percent better than code $/sf cap). For projects at or greater than 30,000 square feet fixture caps also apply: LEDs less than 30 watts $30.00/fixture, LEDs 30 watts and greater $150.00/fixture. LED fixtures or lamps are required to be UL listed and are highly recommended to be Design Lights Consortium (DLC) or Energy Star’s Qualified Products.</t>
  </si>
  <si>
    <t xml:space="preserve">Green fields must have data for the output to be correct. </t>
  </si>
  <si>
    <t>Load Profile &amp; CAGI cells do not all need to be filled</t>
  </si>
  <si>
    <t>Active Fixture?</t>
  </si>
  <si>
    <t>Load Profile:</t>
  </si>
  <si>
    <t>(2 loads min.)</t>
  </si>
  <si>
    <t>Flow (cfm)</t>
  </si>
  <si>
    <t>Run Time (hrs)</t>
  </si>
  <si>
    <t>Description</t>
  </si>
  <si>
    <t>Load 1</t>
  </si>
  <si>
    <t>Load 2</t>
  </si>
  <si>
    <t>Load 3</t>
  </si>
  <si>
    <t>Load 4</t>
  </si>
  <si>
    <r>
      <t xml:space="preserve">Compressor          </t>
    </r>
    <r>
      <rPr>
        <i/>
        <sz val="9"/>
        <color rgb="FFFF0000"/>
        <rFont val="Arial"/>
        <family val="2"/>
      </rPr>
      <t xml:space="preserve"> (CAGI Data sheets must be provided)</t>
    </r>
  </si>
  <si>
    <t>Base Model</t>
  </si>
  <si>
    <t>Manufacturer:</t>
  </si>
  <si>
    <t>Model Number</t>
  </si>
  <si>
    <r>
      <t xml:space="preserve">Cost </t>
    </r>
    <r>
      <rPr>
        <b/>
        <sz val="10"/>
        <color rgb="FFFF0000"/>
        <rFont val="Arial"/>
        <family val="2"/>
      </rPr>
      <t>Each</t>
    </r>
  </si>
  <si>
    <t># of Stages</t>
  </si>
  <si>
    <t>Number of Compressors:</t>
  </si>
  <si>
    <r>
      <t xml:space="preserve">Rated Capacity @ Full Load Operating Pressure </t>
    </r>
    <r>
      <rPr>
        <i/>
        <sz val="10"/>
        <color rgb="FFFF0000"/>
        <rFont val="Arial"/>
        <family val="2"/>
      </rPr>
      <t>acfm</t>
    </r>
  </si>
  <si>
    <r>
      <t xml:space="preserve">Full Load Operating Pressure </t>
    </r>
    <r>
      <rPr>
        <i/>
        <sz val="10"/>
        <color rgb="FFFF0000"/>
        <rFont val="Arial"/>
        <family val="2"/>
      </rPr>
      <t>psig</t>
    </r>
  </si>
  <si>
    <r>
      <t xml:space="preserve">Drive Motor Nominal Rating </t>
    </r>
    <r>
      <rPr>
        <b/>
        <sz val="10"/>
        <color rgb="FFFF0000"/>
        <rFont val="Arial"/>
        <family val="2"/>
      </rPr>
      <t>hp</t>
    </r>
  </si>
  <si>
    <r>
      <t xml:space="preserve">Drive Motor Nominal Efficiency </t>
    </r>
    <r>
      <rPr>
        <i/>
        <sz val="10"/>
        <color rgb="FFFF0000"/>
        <rFont val="Arial"/>
        <family val="2"/>
      </rPr>
      <t>%</t>
    </r>
  </si>
  <si>
    <r>
      <t xml:space="preserve">Fan Motor Nominal Rating </t>
    </r>
    <r>
      <rPr>
        <i/>
        <sz val="10"/>
        <color rgb="FFFF0000"/>
        <rFont val="Arial"/>
        <family val="2"/>
      </rPr>
      <t>hp</t>
    </r>
  </si>
  <si>
    <r>
      <t xml:space="preserve">Fan Motor Nominal Efficiency </t>
    </r>
    <r>
      <rPr>
        <i/>
        <sz val="10"/>
        <color rgb="FFFF0000"/>
        <rFont val="Arial"/>
        <family val="2"/>
      </rPr>
      <t>%</t>
    </r>
  </si>
  <si>
    <r>
      <t xml:space="preserve">Total Package Input Power @ Rated
Capacity &amp; Full Load Pressure   </t>
    </r>
    <r>
      <rPr>
        <b/>
        <sz val="9"/>
        <color rgb="FFFF0000"/>
        <rFont val="Arial"/>
        <family val="2"/>
      </rPr>
      <t>kW</t>
    </r>
  </si>
  <si>
    <t>Premium Energy Efficient Model (VFD control, other)</t>
  </si>
  <si>
    <r>
      <t xml:space="preserve">Rated Operating Pressure </t>
    </r>
    <r>
      <rPr>
        <i/>
        <sz val="10"/>
        <color rgb="FFFF0000"/>
        <rFont val="Arial"/>
        <family val="2"/>
      </rPr>
      <t>psig</t>
    </r>
  </si>
  <si>
    <r>
      <t xml:space="preserve">Fan Motor Efficiency </t>
    </r>
    <r>
      <rPr>
        <i/>
        <sz val="10"/>
        <color rgb="FFFF0000"/>
        <rFont val="Arial"/>
        <family val="2"/>
      </rPr>
      <t>%</t>
    </r>
  </si>
  <si>
    <t>Input Power profile (kW):</t>
  </si>
  <si>
    <t>xx      (kW)</t>
  </si>
  <si>
    <t xml:space="preserve"> @       yy     (cfm)</t>
  </si>
  <si>
    <t>Max.</t>
  </si>
  <si>
    <t>Min.</t>
  </si>
  <si>
    <r>
      <t xml:space="preserve">Total Package Input Power 
@ Zero Flow </t>
    </r>
    <r>
      <rPr>
        <sz val="10"/>
        <color rgb="FFFF0000"/>
        <rFont val="Arial"/>
        <family val="2"/>
      </rPr>
      <t>kW</t>
    </r>
  </si>
  <si>
    <t>Refrigerated Air Dryer:</t>
  </si>
  <si>
    <t>Cycling/Non Cycling</t>
  </si>
  <si>
    <t>Premium Energy Efficient Model</t>
  </si>
  <si>
    <t>Tested Flow scfm</t>
  </si>
  <si>
    <t>21- Air Compressor &amp; Dryer</t>
  </si>
  <si>
    <t>Air Compressor &amp; Dryer</t>
  </si>
  <si>
    <t>Compressor Hours</t>
  </si>
  <si>
    <t>Building Systems Information</t>
  </si>
  <si>
    <t>How would you best describe the location of the compressor?</t>
  </si>
  <si>
    <t xml:space="preserve"> (Drop down list)</t>
  </si>
  <si>
    <t>If other location:</t>
  </si>
  <si>
    <t>Is space cooled?</t>
  </si>
  <si>
    <t>TOTAL INSTALLED COSTS</t>
  </si>
  <si>
    <t>Compressor Data</t>
  </si>
  <si>
    <t>Compressor is existing</t>
  </si>
  <si>
    <t>Existing or New Compressor</t>
  </si>
  <si>
    <t>(Drop down list)</t>
  </si>
  <si>
    <t>Compressor Rating (hp)</t>
  </si>
  <si>
    <t>Compressor Qty.</t>
  </si>
  <si>
    <t>Rated Capacity at Full Load Operating Pressure (cfm for each comp.) - CAGI</t>
  </si>
  <si>
    <t>Facility Loads</t>
  </si>
  <si>
    <t>Loads</t>
  </si>
  <si>
    <t>HRS</t>
  </si>
  <si>
    <t>Note: Discussions with the customer in regards to the space where heat will be recovered to are required. If space is positively pressured, it is highly recommended to take air from interior space for heat recovery during heating season. If space is negatively pressured, intake air from either the interior space or outside will help with infiltration losses.</t>
  </si>
  <si>
    <t>Compressor is new</t>
  </si>
  <si>
    <t>compressor location</t>
  </si>
  <si>
    <t>Located in conditioned space (heated /maybe cooled)</t>
  </si>
  <si>
    <t>Located in in a room with venting to the outside</t>
  </si>
  <si>
    <t>Other -describe below</t>
  </si>
  <si>
    <t>Air Compressor Heat Recovery</t>
  </si>
  <si>
    <t>Compressed Air Heat Recovery</t>
  </si>
  <si>
    <t>For conditions where the air compressor takes in outside/indoor air to cool itself.  This is not for water cooled compressors.  This measure can effect heating or cooling of a building space but not both.  See notes below. The occupied building space must be served by Electric air conditioning equipment or Natural Gas heating equipment and the customer must be on a firm rate.  The sheet calculations are based on bin data analysis and the thermostat setpoint at which the system will automatically switch over to begin to recover heat. System must have automated control with motorized dampers, thermostatic control and correct control logic for safe  compressor operation.</t>
  </si>
  <si>
    <t>Program assumptions include 80% of compressor power generates waste heat. Of that 80%, only 80% of that will be effectively recovered to the space (skin losses of compressor and duct work). Space is assumed to have a heating system that is 80% efficient which is specified in the Program Savings Document.</t>
  </si>
  <si>
    <t>INSTRUCTIONS</t>
  </si>
  <si>
    <t>Note:  Inputs in yellow fields</t>
  </si>
  <si>
    <r>
      <t xml:space="preserve">If the air compressor draws its cooling air from the outside or a separate mechanical room and does not currently exhaust this air into heated occupied building space then indicate </t>
    </r>
    <r>
      <rPr>
        <b/>
        <sz val="10"/>
        <color theme="1"/>
        <rFont val="Arial"/>
        <family val="2"/>
      </rPr>
      <t>"No"</t>
    </r>
    <r>
      <rPr>
        <sz val="10"/>
        <rFont val="Arial"/>
        <family val="2"/>
      </rPr>
      <t xml:space="preserve"> for </t>
    </r>
    <r>
      <rPr>
        <b/>
        <sz val="10"/>
        <color theme="1"/>
        <rFont val="Arial"/>
        <family val="2"/>
      </rPr>
      <t>Is Space Cooled.</t>
    </r>
  </si>
  <si>
    <r>
      <t xml:space="preserve">If the air compressor is located in an occupied building space (not a separate back room) that is air conditioned and draws and exhausts  its cooling air from this occupied space then indicate </t>
    </r>
    <r>
      <rPr>
        <b/>
        <sz val="10"/>
        <color theme="1"/>
        <rFont val="Arial"/>
        <family val="2"/>
      </rPr>
      <t>"Yes"</t>
    </r>
    <r>
      <rPr>
        <sz val="10"/>
        <rFont val="Arial"/>
        <family val="2"/>
      </rPr>
      <t xml:space="preserve"> for </t>
    </r>
    <r>
      <rPr>
        <b/>
        <sz val="10"/>
        <color theme="1"/>
        <rFont val="Arial"/>
        <family val="2"/>
      </rPr>
      <t>Is Space Cooled</t>
    </r>
    <r>
      <rPr>
        <sz val="10"/>
        <rFont val="Arial"/>
        <family val="2"/>
      </rPr>
      <t>.</t>
    </r>
  </si>
  <si>
    <r>
      <t xml:space="preserve">Enter the hours of operation for </t>
    </r>
    <r>
      <rPr>
        <u/>
        <sz val="10"/>
        <color theme="1"/>
        <rFont val="Arial"/>
        <family val="2"/>
      </rPr>
      <t>Production</t>
    </r>
    <r>
      <rPr>
        <sz val="10"/>
        <rFont val="Arial"/>
        <family val="2"/>
      </rPr>
      <t xml:space="preserve"> in relation to the weekday/weekend schedules. Calculation inputs include: location of compressor, whether the space the compressor is located is cooled in the Summer, installed cost for the automated heat recovery, whether this is for an existing system or part of a new compressor installation, compressor horsepower rating, number of compressors, full load air compresor capacity (cfm) and compressor load profile.</t>
    </r>
  </si>
  <si>
    <t>22- Air Compressor Heat Recovery</t>
  </si>
  <si>
    <t>Facility Information</t>
  </si>
  <si>
    <t>Customer Information</t>
  </si>
  <si>
    <t>Payee Information (include a W-9 with submission)</t>
  </si>
  <si>
    <t>EXAMPLE: Fixture Manufacturer &amp; Full Model # (provide spec sheet)</t>
  </si>
  <si>
    <r>
      <t xml:space="preserve">Fixture Description
</t>
    </r>
    <r>
      <rPr>
        <b/>
        <sz val="14"/>
        <color rgb="FF00CC66"/>
        <rFont val="Arial"/>
        <family val="2"/>
      </rPr>
      <t>*INCLUDE A SPEC SHEET FOR EACH FIXTURE WHEN YOU SUBMIT THIS FORM*</t>
    </r>
  </si>
  <si>
    <t>Full Model number</t>
  </si>
  <si>
    <t>Electric Utility Account Number (if known)</t>
  </si>
  <si>
    <t>Natural Gas Utility Company Name</t>
  </si>
  <si>
    <t>Electric Utility Company Name</t>
  </si>
  <si>
    <t>Natural Gas Utility Account Number (if known)</t>
  </si>
  <si>
    <t>Facility Type (drop down)</t>
  </si>
  <si>
    <t>Exterior Lighting</t>
  </si>
  <si>
    <t>Unitary or Split</t>
  </si>
  <si>
    <t>Unitary</t>
  </si>
  <si>
    <t>Split</t>
  </si>
  <si>
    <t>MODEL XYZ123456</t>
  </si>
  <si>
    <t>Unit Designation (AHU #)</t>
  </si>
  <si>
    <t>Heat Recovery Unit</t>
  </si>
  <si>
    <t>Storage-Type Domestic Water Heater</t>
  </si>
  <si>
    <t>On-Demand Domestic Water Heater</t>
  </si>
  <si>
    <t>Large Domestic Hot Water Boiler</t>
  </si>
  <si>
    <t>There are multi-end use incentives available for projects that includes a minimum of 3 end uses. An end use is defined as natural gas or electric that impact heating; cooling; lighting; process; domestic water heating; refrigeration; motors and drives. The incentive is an additional $0.10/kWh saved and/or $1.00/ccf, capped at $20,000. If eligible, this incentive will be added after all savings analyses are completed.</t>
  </si>
  <si>
    <t>Greater of $0.65/kWh saved or $1,000/summer peak kW saved, capped at 65% of incremental cost</t>
  </si>
  <si>
    <t>Incremental Cost for Entire NLC System (controls, commissioning, install, design)</t>
  </si>
  <si>
    <t>Requirements: 80% of project load must utilize a networked lighting control system, as defined by DLC, with all controlled LED fixtures wirelessly accessible to initialize, configure, and commission. Individual fixture addressability and luminaire level lighting control (LLLC) and compliance with LLLC capabilities as outlined by DLC is optional. Must include and demonstrate a minimum of one control strategy per fixture and two different control strategies at the project level (e.g. occupancy, daylighting, task tuning/high end trim). System must be capable of energy monitoring and demand response, as defined by DLC. Customer must also provide control narrative for the system and six months of energy monitoring data, and it must be fully commissioned with reporting and demonstrated demand response capability.</t>
  </si>
  <si>
    <r>
      <rPr>
        <b/>
        <sz val="14"/>
        <rFont val="Arial"/>
        <family val="2"/>
      </rPr>
      <t>Notes</t>
    </r>
    <r>
      <rPr>
        <sz val="14"/>
        <rFont val="Arial"/>
        <family val="2"/>
      </rPr>
      <t>: Energy Recovery is a Custom Measure available where not required by code. This is based on percent outdoor air, operating hours, and heating/cooling in the space.</t>
    </r>
  </si>
  <si>
    <t>Percent Outdoor Air at Full Design Airflow Rate (%)</t>
  </si>
  <si>
    <t>Space Type Served by AHU</t>
  </si>
  <si>
    <t xml:space="preserve">Laboratory - In or as a classroom </t>
  </si>
  <si>
    <t xml:space="preserve">Healthcare facility - In an exam/treatment room </t>
  </si>
  <si>
    <t xml:space="preserve">Laboratory - Otherwise </t>
  </si>
  <si>
    <t xml:space="preserve">Healthcare facility - In an imaging room </t>
  </si>
  <si>
    <t xml:space="preserve">Laundry/washing area </t>
  </si>
  <si>
    <t xml:space="preserve">Healthcare facility - In a medical supply room </t>
  </si>
  <si>
    <t xml:space="preserve">Audience/seating area - In an auditorium </t>
  </si>
  <si>
    <t xml:space="preserve">Loading dock, interior </t>
  </si>
  <si>
    <t xml:space="preserve">Healthcare facility - In a nursery </t>
  </si>
  <si>
    <t xml:space="preserve">Audience/seating area - In a convention center </t>
  </si>
  <si>
    <t xml:space="preserve">Lobby - In a facility for the visually impaired (and not used primarily by the staff) </t>
  </si>
  <si>
    <t xml:space="preserve">Healthcare facility - In a nurse’s station </t>
  </si>
  <si>
    <t xml:space="preserve">Audience/seating area - In a gymnasium </t>
  </si>
  <si>
    <t xml:space="preserve">Lobby - For an elevator </t>
  </si>
  <si>
    <t xml:space="preserve">Healthcare facility - In an operating room </t>
  </si>
  <si>
    <t xml:space="preserve">Audience/seating area - In a motion picture theater </t>
  </si>
  <si>
    <t xml:space="preserve">Lobby - In a hotel </t>
  </si>
  <si>
    <t xml:space="preserve">Healthcare facility - In a patient room </t>
  </si>
  <si>
    <t xml:space="preserve">Audience/seating area - In a penitentiary </t>
  </si>
  <si>
    <t xml:space="preserve">Lobby - In a motion picture theater </t>
  </si>
  <si>
    <t xml:space="preserve">Healthcare facility - In a physical therapy room </t>
  </si>
  <si>
    <t xml:space="preserve">Audience/seating area - In a performing arts theater </t>
  </si>
  <si>
    <t xml:space="preserve">Lobby - In a performing arts theater </t>
  </si>
  <si>
    <t xml:space="preserve">Healthcare facility - In a recovery room </t>
  </si>
  <si>
    <t xml:space="preserve">Audience/seating area - In a religious building </t>
  </si>
  <si>
    <t xml:space="preserve">Lobby - Otherwise </t>
  </si>
  <si>
    <t xml:space="preserve">Library - In a reading area </t>
  </si>
  <si>
    <t xml:space="preserve">Audience/seating area - In a sports arena </t>
  </si>
  <si>
    <t xml:space="preserve">Library - In the stacks </t>
  </si>
  <si>
    <t xml:space="preserve">Audience/seating area - Otherwise </t>
  </si>
  <si>
    <t xml:space="preserve">Lounge/breakroom - In a healthcare facility </t>
  </si>
  <si>
    <t xml:space="preserve">Manufacturing facility - In a detailed manufacturing area </t>
  </si>
  <si>
    <t xml:space="preserve">Banking activity area </t>
  </si>
  <si>
    <t xml:space="preserve">Lounge/breakroom - Otherwise </t>
  </si>
  <si>
    <t xml:space="preserve">Manufacturing facility - In an equipment room </t>
  </si>
  <si>
    <t xml:space="preserve">Classroom/lecture hall/training room - In a penitentiary </t>
  </si>
  <si>
    <t xml:space="preserve">Office - Enclosed </t>
  </si>
  <si>
    <t xml:space="preserve">Manufacturing facility - In an extra high bay area (greater than 50 ' floor to ceiling height) </t>
  </si>
  <si>
    <t xml:space="preserve">Classroom/lecture hall/training room - Otherwise </t>
  </si>
  <si>
    <t xml:space="preserve">Office - Open plan </t>
  </si>
  <si>
    <t xml:space="preserve">Manufacturing facility - In a high bay area (25-50' floor to ceiling height) </t>
  </si>
  <si>
    <t xml:space="preserve">Conference/meeting/multipurpose room </t>
  </si>
  <si>
    <t xml:space="preserve">Parking area, interior </t>
  </si>
  <si>
    <t xml:space="preserve">Manufacturing facility - In a low bay area (less than 25' floor to ceiling height) </t>
  </si>
  <si>
    <t xml:space="preserve">Copy/print room </t>
  </si>
  <si>
    <t xml:space="preserve">Pharmacy area </t>
  </si>
  <si>
    <t xml:space="preserve">Museum - In a general exhibition area </t>
  </si>
  <si>
    <t xml:space="preserve">Corridor - In a facility for the visually impaired (and not used primarily by the staff) </t>
  </si>
  <si>
    <t xml:space="preserve">Restroom - In a facility for the visually impaired (and not used primarily by the staff) </t>
  </si>
  <si>
    <t xml:space="preserve">Museum - In a restoration room </t>
  </si>
  <si>
    <t xml:space="preserve">Corridor - In a hospital </t>
  </si>
  <si>
    <t xml:space="preserve">Restroom - Otherwise </t>
  </si>
  <si>
    <t xml:space="preserve">Performing arts theater—dressing room </t>
  </si>
  <si>
    <t xml:space="preserve">Corridor - In a manufacturing facility </t>
  </si>
  <si>
    <t xml:space="preserve">Post Office—Sorting Area </t>
  </si>
  <si>
    <t xml:space="preserve">Corridor - Otherwise </t>
  </si>
  <si>
    <t xml:space="preserve">Seating area, general </t>
  </si>
  <si>
    <t xml:space="preserve">Religious buildings - In a fellowship hall </t>
  </si>
  <si>
    <t xml:space="preserve">Courtroom </t>
  </si>
  <si>
    <t xml:space="preserve">Stairwell </t>
  </si>
  <si>
    <t xml:space="preserve">Religious buildings - In a worship/pulpit/choir area </t>
  </si>
  <si>
    <t xml:space="preserve">Computer room </t>
  </si>
  <si>
    <t xml:space="preserve">Storage room </t>
  </si>
  <si>
    <t xml:space="preserve">Retail facilities - In a dressing/fitting room </t>
  </si>
  <si>
    <t xml:space="preserve">Dining area - In a penitentiary </t>
  </si>
  <si>
    <t xml:space="preserve">Vehicular maintenance area </t>
  </si>
  <si>
    <t xml:space="preserve">Retail facilities - In a mall concourse </t>
  </si>
  <si>
    <t xml:space="preserve">Dining area - In a facility for the visually impaired (and not used primarily by the staff) </t>
  </si>
  <si>
    <t xml:space="preserve">Sports arena—playing area - For a Class I facility </t>
  </si>
  <si>
    <t xml:space="preserve">Dining area - In bar/lounge or leisure dining </t>
  </si>
  <si>
    <t xml:space="preserve">Facility for the visually impaired - In a chapel (and not used primarily by the staff) </t>
  </si>
  <si>
    <t xml:space="preserve">Sports arena—playing area - For a Class II facility </t>
  </si>
  <si>
    <t xml:space="preserve">Dining area - In cafeteria or fast food dining </t>
  </si>
  <si>
    <t xml:space="preserve">Facility for the visually impaired - In a recreation room (and not used primarily by the staff) </t>
  </si>
  <si>
    <t xml:space="preserve">Sports arena—playing area - For a Class III facility </t>
  </si>
  <si>
    <t xml:space="preserve">Dining area - In family dining </t>
  </si>
  <si>
    <t xml:space="preserve">Convention Center—exhibit space </t>
  </si>
  <si>
    <t xml:space="preserve">Sports arena—playing area - For a Class IV facility </t>
  </si>
  <si>
    <t xml:space="preserve">Dining area - Otherwise </t>
  </si>
  <si>
    <t xml:space="preserve">Dormitory—living quarters </t>
  </si>
  <si>
    <t xml:space="preserve">Transportation facility - In a baggage/carousel area </t>
  </si>
  <si>
    <t xml:space="preserve">Electrical/mechanical room </t>
  </si>
  <si>
    <t xml:space="preserve">Fire Station—sleeping quarters </t>
  </si>
  <si>
    <t xml:space="preserve">Transportation facility - In an airport concourse </t>
  </si>
  <si>
    <t xml:space="preserve">Emergency vehicle garage </t>
  </si>
  <si>
    <t xml:space="preserve">Gymnasium/fitness center - In an exercise area </t>
  </si>
  <si>
    <t xml:space="preserve">Transportation facility - At a terminal ticket counter </t>
  </si>
  <si>
    <t xml:space="preserve">Food preparation area </t>
  </si>
  <si>
    <t xml:space="preserve">Gymnasium/fitness center - In a playing area </t>
  </si>
  <si>
    <t xml:space="preserve">Warehouse—storage area - For medium to bulky, palletized items </t>
  </si>
  <si>
    <t xml:space="preserve">Guest room </t>
  </si>
  <si>
    <t>Warehouse—storage area - For smaller, hand carried items</t>
  </si>
  <si>
    <t>TOTAL SF</t>
  </si>
  <si>
    <t>Lighting &amp; Controls</t>
  </si>
  <si>
    <t>HVAC &amp; Controls</t>
  </si>
  <si>
    <t>Commercial Kitchen</t>
  </si>
  <si>
    <t>Building Envelope</t>
  </si>
  <si>
    <t>Custom</t>
  </si>
  <si>
    <t>Manufacturing</t>
  </si>
  <si>
    <t>Incremental Cost of Insulation</t>
  </si>
  <si>
    <t>Incremental Cost of Windows</t>
  </si>
  <si>
    <t>Click to go back to the Project Summary tab</t>
  </si>
  <si>
    <t>Click to go back to the project summary tab</t>
  </si>
  <si>
    <t>Click to go back to project summary tab</t>
  </si>
  <si>
    <t>Click to go back to the summary tab</t>
  </si>
  <si>
    <t>Click to go back to the Project Summary Tab</t>
  </si>
  <si>
    <t>PROVIDE SUBMITTALS WITH THE FULL LOAD EER/KW PER TON, IPLV AND PART LOAD RATINGS FOR 25%, 50%, 75%, AND 100% LOAD AT AHRI IPLV CONDITIONS (NOT DESIGN CONDITIONS)</t>
  </si>
  <si>
    <t xml:space="preserve">Natural Gas Hot Water Heater Incentives </t>
  </si>
  <si>
    <t xml:space="preserve">Heat Pump Hot Water Heater Incentives </t>
  </si>
  <si>
    <t>Rated Storage Volume</t>
  </si>
  <si>
    <t>Qualification</t>
  </si>
  <si>
    <t>Incentive per Unit</t>
  </si>
  <si>
    <t>Minimum Efficiency</t>
  </si>
  <si>
    <t>VRF</t>
  </si>
  <si>
    <t>≥65,000 to ≤135,000</t>
  </si>
  <si>
    <t>Size (BTUs)</t>
  </si>
  <si>
    <t>&gt;135,000 to ≤240,000</t>
  </si>
  <si>
    <t>Natural Gas Hot Water Heater</t>
  </si>
  <si>
    <t xml:space="preserve">Heat Pump Hot Water Heater </t>
  </si>
  <si>
    <t>Input kW</t>
  </si>
  <si>
    <t>Rated COPh</t>
  </si>
  <si>
    <t>*INCLUDE THE AHRI OR ENERGY STAR RATING FORM FOR EACH UNIT WHEN YOU SUBMIT THIS FORM*</t>
  </si>
  <si>
    <t>Square Footage of Building Area Served by this Hot Water Heater</t>
  </si>
  <si>
    <t>Heating Fuel</t>
  </si>
  <si>
    <t>AHRI Cooling Capacity (MBTU/Hr)</t>
  </si>
  <si>
    <t>Minimum Qualifying Ratings (based on AHRI)</t>
  </si>
  <si>
    <t>Minimum Qualifying EER (based on AHRI)</t>
  </si>
  <si>
    <t>Minimum Qualifying COP (based on AHRI)</t>
  </si>
  <si>
    <t>Manufacturer &amp; Model #</t>
  </si>
  <si>
    <t>Heat recovery required by IECC 2015 Energy Code?</t>
  </si>
  <si>
    <t>Electric &amp; Natural Gas Domestic Hot Water Heaters</t>
  </si>
  <si>
    <t>14- Electric &amp; Natural Gas Hot Water</t>
  </si>
  <si>
    <t>Include all exterior fixtures for proposed design, even those not listed as high performance (LED) or existing to remain. All fixtures must be LED to qualify. The minimum incentive is earned at 10% below code lighting power. LED fixtures or lamps are required to be UL listed and are highly recommended to be Design Lights Consortium (DLC) or Energy Star’s Qualified Products. The incentive is calculated based on energy savings: $.40/kWh annual savings or $1,000/summer peak kW and capped based on the table below.</t>
  </si>
  <si>
    <t>Non-Ducted</t>
  </si>
  <si>
    <t>Mixed</t>
  </si>
  <si>
    <t>Facility Type</t>
  </si>
  <si>
    <t>Square footage of lit area</t>
  </si>
  <si>
    <t>Is this project installing a Networked Lighting Control (NLC) System?</t>
  </si>
  <si>
    <t>If yes, is the NLC System capable of energy monitoring and demand response?</t>
  </si>
  <si>
    <t>If yes, provide NLC Brand &amp; System name</t>
  </si>
  <si>
    <t>Minimum Qualifying Ratings (based on AHRI)*</t>
  </si>
  <si>
    <t>INCLUDE THE AHRI RATING FORM FOR EACH UNIT WHEN YOU SUBMIT THIS FORM</t>
  </si>
  <si>
    <t>For additional program information: http://www.energizect.com/businesses/programs/Energy-Conscious-Blueprint</t>
  </si>
  <si>
    <t>*Full system rating is required on split HVAC equipment. No incentives are available for the condensing unit alone</t>
  </si>
  <si>
    <t>Air or Water Cooled</t>
  </si>
  <si>
    <t>Oil Injected or Oil Free</t>
  </si>
  <si>
    <t>Compressor Type</t>
  </si>
  <si>
    <t>Cost Each</t>
  </si>
  <si>
    <t># of Air Dryers:</t>
  </si>
  <si>
    <t>Outlet Pressure Dewpoint  °F</t>
  </si>
  <si>
    <t>Pressure Drop  psi</t>
  </si>
  <si>
    <t>Total Dryer Input Power kW</t>
  </si>
  <si>
    <t>Electric High Temp Dishwasher</t>
  </si>
  <si>
    <t>Natural Gas Low Temp Dishwasher</t>
  </si>
  <si>
    <t>Electric Hot Food Holding Cabinet</t>
  </si>
  <si>
    <t>Natural Gas Steamer</t>
  </si>
  <si>
    <t>Example 1: Hot Food Holding Cabinet 1</t>
  </si>
  <si>
    <t>AHRI Certification Number</t>
  </si>
  <si>
    <r>
      <t xml:space="preserve">Design Supply Fan Airflow Rate of Fan System (CFM)
</t>
    </r>
    <r>
      <rPr>
        <b/>
        <sz val="10"/>
        <color rgb="FFFF0000"/>
        <rFont val="Arial"/>
        <family val="2"/>
      </rPr>
      <t>Include Submittal with Project Submission</t>
    </r>
  </si>
  <si>
    <t>To be eligible to receive an incentive payment the participant must obtain conditional approval from the Utilities prior to the purchase or installation of any energy efficiency measures. In addition to this data collection, submit a full set of building plans &amp; relevant specification sheets, submittals, and/or proposals for every measure you are submitting for. If you don't know which EEC will manage this project, email this form and the backup documentation to commercial@eversource.com .</t>
  </si>
  <si>
    <t>Roof: Insulation Entirely Above Deck</t>
  </si>
  <si>
    <t>Roof: Metal Building</t>
  </si>
  <si>
    <t>Roof: Attic and Other</t>
  </si>
  <si>
    <t>Walls, Above-Grade: Mass</t>
  </si>
  <si>
    <t>Walls, Above-Grade: Metal Building</t>
  </si>
  <si>
    <t>Walls, Above-Grade: Steel-Framed</t>
  </si>
  <si>
    <t>Walls, Above-Grade: Wood-Framed and Other</t>
  </si>
  <si>
    <t>Walls Below-Grade</t>
  </si>
  <si>
    <r>
      <rPr>
        <i/>
        <sz val="12"/>
        <color rgb="FFFF0000"/>
        <rFont val="Arial"/>
        <family val="2"/>
      </rPr>
      <t>Participant must obtain conditional approval from the Utilities</t>
    </r>
    <r>
      <rPr>
        <i/>
        <u/>
        <sz val="12"/>
        <color rgb="FFFF0000"/>
        <rFont val="Arial"/>
        <family val="2"/>
      </rPr>
      <t xml:space="preserve"> prior</t>
    </r>
    <r>
      <rPr>
        <i/>
        <sz val="12"/>
        <color rgb="FFFF0000"/>
        <rFont val="Arial"/>
        <family val="2"/>
      </rPr>
      <t xml:space="preserve"> to the purchase or installation of any energy efficiency measures to be eligible to receive efficiency incentives. 
</t>
    </r>
    <r>
      <rPr>
        <sz val="12"/>
        <color rgb="FFFF0000"/>
        <rFont val="Arial"/>
        <family val="2"/>
      </rPr>
      <t xml:space="preserve">
The </t>
    </r>
    <r>
      <rPr>
        <b/>
        <sz val="12"/>
        <color rgb="FFFF0000"/>
        <rFont val="Arial"/>
        <family val="2"/>
      </rPr>
      <t>following are</t>
    </r>
    <r>
      <rPr>
        <b/>
        <u/>
        <sz val="12"/>
        <color rgb="FFFF0000"/>
        <rFont val="Arial"/>
        <family val="2"/>
      </rPr>
      <t xml:space="preserve"> required for ALL measures</t>
    </r>
    <r>
      <rPr>
        <sz val="12"/>
        <color rgb="FFFF0000"/>
        <rFont val="Arial"/>
        <family val="2"/>
      </rPr>
      <t xml:space="preserve">:  
        (1) </t>
    </r>
    <r>
      <rPr>
        <b/>
        <u/>
        <sz val="12"/>
        <color rgb="FFFF0000"/>
        <rFont val="Arial"/>
        <family val="2"/>
      </rPr>
      <t>Proposal to customer</t>
    </r>
    <r>
      <rPr>
        <sz val="12"/>
        <color rgb="FFFF0000"/>
        <rFont val="Arial"/>
        <family val="2"/>
      </rPr>
      <t xml:space="preserve">
        (2) </t>
    </r>
    <r>
      <rPr>
        <b/>
        <u/>
        <sz val="12"/>
        <color rgb="FFFF0000"/>
        <rFont val="Arial"/>
        <family val="2"/>
      </rPr>
      <t>ALL</t>
    </r>
    <r>
      <rPr>
        <sz val="12"/>
        <color rgb="FFFF0000"/>
        <rFont val="Arial"/>
        <family val="2"/>
      </rPr>
      <t xml:space="preserve"> </t>
    </r>
    <r>
      <rPr>
        <b/>
        <u/>
        <sz val="12"/>
        <color rgb="FFFF0000"/>
        <rFont val="Arial"/>
        <family val="2"/>
      </rPr>
      <t>specification sheets</t>
    </r>
    <r>
      <rPr>
        <b/>
        <sz val="12"/>
        <color rgb="FFFF0000"/>
        <rFont val="Arial"/>
        <family val="2"/>
      </rPr>
      <t xml:space="preserve"> and supporting documents.</t>
    </r>
    <r>
      <rPr>
        <sz val="12"/>
        <color rgb="FFFF0000"/>
        <rFont val="Arial"/>
        <family val="2"/>
      </rPr>
      <t xml:space="preserve">
        (3) </t>
    </r>
    <r>
      <rPr>
        <b/>
        <u/>
        <sz val="12"/>
        <color rgb="FFFF0000"/>
        <rFont val="Arial"/>
        <family val="2"/>
      </rPr>
      <t xml:space="preserve">Data fields </t>
    </r>
    <r>
      <rPr>
        <sz val="12"/>
        <color rgb="FFFF0000"/>
        <rFont val="Arial"/>
        <family val="2"/>
      </rPr>
      <t xml:space="preserve">(in yellow) on applicable tabs </t>
    </r>
    <r>
      <rPr>
        <b/>
        <u/>
        <sz val="12"/>
        <color rgb="FFFF0000"/>
        <rFont val="Arial"/>
        <family val="2"/>
      </rPr>
      <t>MUST BE FILLED IN</t>
    </r>
  </si>
  <si>
    <t>Hot Water ≥ 300 &amp; ≤ 2500 MBH</t>
  </si>
  <si>
    <t>Hot Water Cast Iron Sectional</t>
  </si>
  <si>
    <t>Steam &lt; 300 MBH</t>
  </si>
  <si>
    <t>Steam, natural draft, ≥ 300 MBH</t>
  </si>
  <si>
    <t>AHRI Cooling Capacity (Btu/hr)</t>
  </si>
  <si>
    <t>AHRI Heating Capacity at 47°F (Btu/hr)</t>
  </si>
  <si>
    <t>AHRI Heating Capacity at 17°F (Btu/hr)</t>
  </si>
  <si>
    <t>Equipment Type if Cooling Capacity &lt;65,000 Btu/hr</t>
  </si>
  <si>
    <t>Installed EER (Use SEER under 65,000 btu/h)</t>
  </si>
  <si>
    <t xml:space="preserve">Installed COP (Use HSPF  under 65,000 btu/h) </t>
  </si>
  <si>
    <t>Equipment Description Make/Model Number</t>
  </si>
  <si>
    <t>Btu/h Cooling Capacity</t>
  </si>
  <si>
    <t>Btu/h Heating Capacity</t>
  </si>
  <si>
    <t>Installed EER</t>
  </si>
  <si>
    <t xml:space="preserve">Installed COP </t>
  </si>
  <si>
    <t xml:space="preserve"> Hot Water ≥ 300 &amp; ≤ 2500 MBH</t>
  </si>
  <si>
    <t xml:space="preserve"> Steam ≥ 300 MBH</t>
  </si>
  <si>
    <t>Manufacturer/Outdoor Unit Model #</t>
  </si>
  <si>
    <t>Indoor Unit Type</t>
  </si>
  <si>
    <t>Cooling Capacity (Btu/hr)</t>
  </si>
  <si>
    <t>Heating Capacity (Btu/hr)</t>
  </si>
  <si>
    <t>Cooling IEER</t>
  </si>
  <si>
    <t>Heating COP at 47°F</t>
  </si>
  <si>
    <t>Heating COP at 17°F</t>
  </si>
  <si>
    <t xml:space="preserve">Manufacturer  </t>
  </si>
  <si>
    <t xml:space="preserve">Cambro </t>
  </si>
  <si>
    <t>CMBH1826T</t>
  </si>
  <si>
    <t>emptylist</t>
  </si>
  <si>
    <t>Unknown exisiting venting</t>
  </si>
  <si>
    <t>Existing condensing stack</t>
  </si>
  <si>
    <t>Existing non-condensing stack</t>
  </si>
  <si>
    <t>Participant must obtain conditional approval from the Utilities prior to the purchase or installation of any energy efficiency measures to be eligible to receive efficiency incentives. 
The following are required for ALL measures:  
        (1) Proposal to customer
        (2) ALL specification sheets and supporting documents.
        (3) Data fields (in yellow) on applicable tabs MUST BE FILLED IN</t>
  </si>
  <si>
    <t>Provide any additional information relevant to this project.</t>
  </si>
  <si>
    <t>Condensing Gas Unit Heaters</t>
  </si>
  <si>
    <t>$12/Input MBH</t>
  </si>
  <si>
    <t>Condensing Gas Furnaces*</t>
  </si>
  <si>
    <t>&lt;2,500</t>
  </si>
  <si>
    <t xml:space="preserve"> &lt;2,500</t>
  </si>
  <si>
    <t>Natural Gas</t>
  </si>
  <si>
    <t>Ductless Single Zone</t>
  </si>
  <si>
    <t>Note: Provide architectural drawings highlighting where the windows are shown and/or a proposal from your vendor showing the efficiency ratings, orientation, and window sizes that can be used to validate the data input below.       
Windows must exceed code requirements.</t>
  </si>
  <si>
    <t>Heating Fuel Type
(Electric, Natural Gas, Oil,Propane)</t>
  </si>
  <si>
    <t xml:space="preserve">Note: Provide architectural drawings highlighting where the insulation levels are shown and/or a proposal from your vendor showing the insulation values, spaces, and square footages that can be used to validate the data input below.
Insulation levels must exceed code requirements.                                                                        </t>
  </si>
  <si>
    <r>
      <rPr>
        <b/>
        <sz val="10"/>
        <rFont val="Arial"/>
        <family val="2"/>
      </rPr>
      <t>Lesser of:</t>
    </r>
    <r>
      <rPr>
        <sz val="10"/>
        <rFont val="Arial"/>
        <family val="2"/>
      </rPr>
      <t xml:space="preserve">
Electric Incentive: greater of $0.40/kWh OR $1,000.00/summer peak kW
Natural Gas Incentive: $6.00/CCF
95% of Incremental Cost                                                                                               
*</t>
    </r>
    <r>
      <rPr>
        <i/>
        <sz val="10"/>
        <rFont val="Arial"/>
        <family val="2"/>
      </rPr>
      <t>Oil and Propane Incentives Not Available.</t>
    </r>
  </si>
  <si>
    <t xml:space="preserve">  (Drop Down)</t>
  </si>
  <si>
    <r>
      <t xml:space="preserve">Notes: </t>
    </r>
    <r>
      <rPr>
        <sz val="12"/>
        <rFont val="Arial"/>
        <family val="2"/>
      </rPr>
      <t xml:space="preserve">Demand Control Ventilation is a Custom Measure available where not required by code. In general energy code requires CO2 control for spaces larger than 500 square feet and with an average occupant load of 25 people per 1,000 square feet (per the International Mechanical Code) and served by systems with: an air-side economizer, automatic modulating control of the outdoor air damper, and/or outdoor airflow is greater than 3,000 CFM. Do not include any CO2 controls below that are required by energy code. Fill out the yellow boxes for energy savings evaluation. </t>
    </r>
  </si>
  <si>
    <t>Manufacturer / Full Model number</t>
  </si>
  <si>
    <t>XYZ COMPANY / MODEL XYZ123</t>
  </si>
  <si>
    <t xml:space="preserve">Months included (input 0 if month not included in analysis and 1 if it is) </t>
  </si>
  <si>
    <t>Category</t>
  </si>
  <si>
    <t xml:space="preserve">≥ 95% AFUE² </t>
  </si>
  <si>
    <t>≥ 95% Thermal Efficiency</t>
  </si>
  <si>
    <t>≥ 84% AFUE²</t>
  </si>
  <si>
    <t>≥ 84% Thermal Efficiency</t>
  </si>
  <si>
    <t>Cooling Only</t>
  </si>
  <si>
    <r>
      <rPr>
        <b/>
        <sz val="10"/>
        <rFont val="Arial"/>
        <family val="2"/>
      </rPr>
      <t>Notes:</t>
    </r>
    <r>
      <rPr>
        <sz val="10"/>
        <rFont val="Arial"/>
        <family val="2"/>
      </rPr>
      <t xml:space="preserve"> This incentive is available for equipment greater than 65,000 BTUh. 
If your unit is under 65,000 BTUh use the Air Source Heat Pumps tab. 
See Energy Recovery tab for DOAS systems with energy recovery not required by code.  </t>
    </r>
  </si>
  <si>
    <t>$5/Input MBH</t>
  </si>
  <si>
    <t>$3/Input MBH</t>
  </si>
  <si>
    <t>≥ 95% AFUE²/Combustion Efficiency</t>
  </si>
  <si>
    <t>$6/Input MBH</t>
  </si>
  <si>
    <t xml:space="preserve">
Model Number</t>
  </si>
  <si>
    <t>Boiler / Furance
Type &amp; Size</t>
  </si>
  <si>
    <t>Number of  
Equipment to be Installed</t>
  </si>
  <si>
    <t>Equipment Capacity (Input MBH)</t>
  </si>
  <si>
    <t>Rated Equipemnt  Efficiency (Decimal)</t>
  </si>
  <si>
    <t>Hot Water &lt;300</t>
  </si>
  <si>
    <t>Steam ≥300 to &lt;2,500</t>
  </si>
  <si>
    <t>Proposed Fuel Type</t>
  </si>
  <si>
    <t xml:space="preserve">Gas Boilers* </t>
  </si>
  <si>
    <t xml:space="preserve">Condensing Gas Boilers* </t>
  </si>
  <si>
    <t>$500/Unit</t>
  </si>
  <si>
    <t>$650/Unit</t>
  </si>
  <si>
    <t>$850/Unit</t>
  </si>
  <si>
    <r>
      <t xml:space="preserve">Notes:
</t>
    </r>
    <r>
      <rPr>
        <sz val="10"/>
        <rFont val="Helvetica"/>
        <family val="2"/>
      </rPr>
      <t xml:space="preserve">-Incentives are available customers on a firm gas (non interruptible) account. 
-If these measures are required to utilize the additional efficiency package options through IECC 2015 then the custom measure incentive structure will be used
-Propane and oil boilers are not eligible for incentives
</t>
    </r>
    <r>
      <rPr>
        <sz val="9"/>
        <rFont val="Helvetica"/>
        <family val="2"/>
      </rPr>
      <t>¹MBH – Thousands of BTUs per hour
²AFUE – Annual Fuel Utilization Efficiency
³BTUh – British Thermal Units per hour</t>
    </r>
  </si>
  <si>
    <t>Gas_Equipment</t>
  </si>
  <si>
    <t>Electric_Equipment</t>
  </si>
  <si>
    <t>Measure Name: Commercial Kitchen Equipment</t>
  </si>
  <si>
    <t>Installation of ENERGY STAR qualified commercial kitchen equipment</t>
  </si>
  <si>
    <t>Electric or Gas</t>
  </si>
  <si>
    <t>Equipment type</t>
  </si>
  <si>
    <t>Measure Description/Equipment Type</t>
  </si>
  <si>
    <t>Restaurant</t>
  </si>
  <si>
    <t>Level 1</t>
  </si>
  <si>
    <t>Level 2</t>
  </si>
  <si>
    <t>Level 3</t>
  </si>
  <si>
    <t>Fuel_Type</t>
  </si>
  <si>
    <t>Broiler</t>
  </si>
  <si>
    <t>Electric Dishwasher</t>
  </si>
  <si>
    <t>Freezer</t>
  </si>
  <si>
    <t>Griddle</t>
  </si>
  <si>
    <t>Hot Folding Cabinet</t>
  </si>
  <si>
    <t>Ice Machine</t>
  </si>
  <si>
    <t>Electric Other</t>
  </si>
  <si>
    <t>Electric Oven</t>
  </si>
  <si>
    <t>Refrigerator</t>
  </si>
  <si>
    <t>Gas Dishwasher</t>
  </si>
  <si>
    <t>Gas Fryer</t>
  </si>
  <si>
    <t>Gas Other</t>
  </si>
  <si>
    <t>Gas Oven</t>
  </si>
  <si>
    <t>Gas_Dishwasher</t>
  </si>
  <si>
    <r>
      <t>Energy-efficient commercial underfired broiler</t>
    </r>
    <r>
      <rPr>
        <b/>
        <sz val="10"/>
        <color rgb="FF0070C0"/>
        <rFont val="Calibri"/>
        <family val="2"/>
        <scheme val="minor"/>
      </rPr>
      <t xml:space="preserve"> </t>
    </r>
  </si>
  <si>
    <t>Electric dishwasher high temp – door type</t>
  </si>
  <si>
    <r>
      <t>Freezer, glass door, self-contained (&lt; 15 cubic ft)</t>
    </r>
    <r>
      <rPr>
        <b/>
        <sz val="10"/>
        <color rgb="FF000000"/>
        <rFont val="Calibri"/>
        <family val="2"/>
        <scheme val="minor"/>
      </rPr>
      <t xml:space="preserve"> </t>
    </r>
  </si>
  <si>
    <t>Electric fryer - standard vat</t>
  </si>
  <si>
    <t>Electric griddle – up to 36”</t>
  </si>
  <si>
    <t>Electric hot food holding cabinets – full size</t>
  </si>
  <si>
    <r>
      <t>Electric ice machine, remote cond./split unit, continuous</t>
    </r>
    <r>
      <rPr>
        <b/>
        <sz val="10"/>
        <color rgb="FF000000"/>
        <rFont val="Calibri"/>
        <family val="2"/>
        <scheme val="minor"/>
      </rPr>
      <t xml:space="preserve"> </t>
    </r>
    <r>
      <rPr>
        <sz val="10"/>
        <color rgb="FF000000"/>
        <rFont val="Calibri"/>
        <family val="2"/>
        <scheme val="minor"/>
      </rPr>
      <t>1,750 lb/day</t>
    </r>
  </si>
  <si>
    <t xml:space="preserve">Induction Cooktop </t>
  </si>
  <si>
    <t>Electric combination oven</t>
  </si>
  <si>
    <t>Refrigerator, solid door, self-contained (&lt; 15 cubic ft)</t>
  </si>
  <si>
    <t>Gas dishwasher high temp – door type</t>
  </si>
  <si>
    <t>Gas fryer - standard vat</t>
  </si>
  <si>
    <t>Gas griddle with 3 ft countertop width</t>
  </si>
  <si>
    <t>Gas combination oven</t>
  </si>
  <si>
    <t>Electric_Dishwasher</t>
  </si>
  <si>
    <t>Gas_Fryer</t>
  </si>
  <si>
    <r>
      <t>Energy-efficient commercial conveyor broilers, &lt; 20" wide</t>
    </r>
    <r>
      <rPr>
        <b/>
        <sz val="10"/>
        <color rgb="FF0070C0"/>
        <rFont val="Calibri"/>
        <family val="2"/>
        <scheme val="minor"/>
      </rPr>
      <t xml:space="preserve"> </t>
    </r>
  </si>
  <si>
    <t>Electric dishwasher high temp – multi-tank conveyor</t>
  </si>
  <si>
    <t>Freezer, glass door, self-contained (15-29.9 cubic ft)</t>
  </si>
  <si>
    <t>Electric fryer - large vat</t>
  </si>
  <si>
    <t>Electric griddle – over 36”</t>
  </si>
  <si>
    <t>Electric hot food holding cabinets – ¾ size</t>
  </si>
  <si>
    <t>Electric ice machine, self-contained 200 lb/day</t>
  </si>
  <si>
    <t>Electric steam cooker</t>
  </si>
  <si>
    <t>Electric convection oven (full size)</t>
  </si>
  <si>
    <r>
      <t>Refrigerator, solid door, self-contained (15-29.9 cubic ft)</t>
    </r>
    <r>
      <rPr>
        <b/>
        <sz val="10"/>
        <color rgb="FF000000"/>
        <rFont val="Calibri"/>
        <family val="2"/>
        <scheme val="minor"/>
      </rPr>
      <t xml:space="preserve"> </t>
    </r>
  </si>
  <si>
    <t xml:space="preserve">Gas dishwasher high temp – multi-tank conveyor </t>
  </si>
  <si>
    <t>Gas fryer – large vat</t>
  </si>
  <si>
    <t>Gas pre-rinse spray valve</t>
  </si>
  <si>
    <t>Gas convection oven</t>
  </si>
  <si>
    <t>Gas_Other</t>
  </si>
  <si>
    <r>
      <t>Energy-efficient commercial conveyor broilers, 20-26" wide</t>
    </r>
    <r>
      <rPr>
        <b/>
        <sz val="10"/>
        <color rgb="FF0070C0"/>
        <rFont val="Calibri"/>
        <family val="2"/>
        <scheme val="minor"/>
      </rPr>
      <t xml:space="preserve"> </t>
    </r>
  </si>
  <si>
    <t>Electric dishwasher high temp – pot, pan, utensil</t>
  </si>
  <si>
    <r>
      <t>Freezer, glass door, self-contained (30-49.9 cubic ft)</t>
    </r>
    <r>
      <rPr>
        <b/>
        <sz val="10"/>
        <color rgb="FF000000"/>
        <rFont val="Calibri"/>
        <family val="2"/>
        <scheme val="minor"/>
      </rPr>
      <t xml:space="preserve"> </t>
    </r>
  </si>
  <si>
    <t>Electric hot food holding cabinets – half size</t>
  </si>
  <si>
    <r>
      <t>Electric ice making, head 0-500 lb/day</t>
    </r>
    <r>
      <rPr>
        <b/>
        <sz val="10"/>
        <color rgb="FF000000"/>
        <rFont val="Calibri"/>
        <family val="2"/>
        <scheme val="minor"/>
      </rPr>
      <t xml:space="preserve"> </t>
    </r>
  </si>
  <si>
    <r>
      <t>On-demand commercial electric hand wrap machine</t>
    </r>
    <r>
      <rPr>
        <b/>
        <sz val="10"/>
        <color rgb="FF000000"/>
        <rFont val="Calibri"/>
        <family val="2"/>
        <scheme val="minor"/>
      </rPr>
      <t xml:space="preserve"> </t>
    </r>
  </si>
  <si>
    <t>Electric convection oven (half size)</t>
  </si>
  <si>
    <r>
      <t>Refrigerator, solid door, self-contained (30-49.9 cubic ft)</t>
    </r>
    <r>
      <rPr>
        <b/>
        <sz val="10"/>
        <color rgb="FF000000"/>
        <rFont val="Calibri"/>
        <family val="2"/>
        <scheme val="minor"/>
      </rPr>
      <t xml:space="preserve"> </t>
    </r>
  </si>
  <si>
    <t xml:space="preserve">Gas dishwasher high temp – pot, pan, utensil </t>
  </si>
  <si>
    <t>Gas steamer</t>
  </si>
  <si>
    <t>Gas conveyor oven</t>
  </si>
  <si>
    <t>Electric_Fryer</t>
  </si>
  <si>
    <t>Gas_Oven</t>
  </si>
  <si>
    <r>
      <t>Energy-efficient commercial conveyor broilers, &gt; 26" wide</t>
    </r>
    <r>
      <rPr>
        <b/>
        <sz val="10"/>
        <color rgb="FF0070C0"/>
        <rFont val="Calibri"/>
        <family val="2"/>
        <scheme val="minor"/>
      </rPr>
      <t xml:space="preserve"> </t>
    </r>
  </si>
  <si>
    <t>Electric dishwasher high temp – single tank conveyor</t>
  </si>
  <si>
    <r>
      <t>Freezer, glass door, self-contained (50+ cubic ft)</t>
    </r>
    <r>
      <rPr>
        <b/>
        <sz val="10"/>
        <color rgb="FF000000"/>
        <rFont val="Calibri"/>
        <family val="2"/>
        <scheme val="minor"/>
      </rPr>
      <t xml:space="preserve"> </t>
    </r>
  </si>
  <si>
    <r>
      <t>Electric ice machine, remote cond./split unit, batch</t>
    </r>
    <r>
      <rPr>
        <b/>
        <sz val="10"/>
        <color rgb="FF000000"/>
        <rFont val="Calibri"/>
        <family val="2"/>
        <scheme val="minor"/>
      </rPr>
      <t xml:space="preserve"> </t>
    </r>
    <r>
      <rPr>
        <sz val="10"/>
        <color rgb="FF000000"/>
        <rFont val="Calibri"/>
        <family val="2"/>
        <scheme val="minor"/>
      </rPr>
      <t>1,250 lb/day</t>
    </r>
    <r>
      <rPr>
        <b/>
        <sz val="10"/>
        <color rgb="FF000000"/>
        <rFont val="Calibri"/>
        <family val="2"/>
        <scheme val="minor"/>
      </rPr>
      <t xml:space="preserve"> </t>
    </r>
  </si>
  <si>
    <t>Commercial electric deck ovens</t>
  </si>
  <si>
    <r>
      <t>Refrigerator, solid door, self-contained (50+ cubic ft)</t>
    </r>
    <r>
      <rPr>
        <b/>
        <sz val="10"/>
        <color rgb="FF000000"/>
        <rFont val="Calibri"/>
        <family val="2"/>
        <scheme val="minor"/>
      </rPr>
      <t xml:space="preserve"> </t>
    </r>
  </si>
  <si>
    <t xml:space="preserve">Gas dishwasher high temp – single-tank conveyor </t>
  </si>
  <si>
    <r>
      <t>Gas rack oven</t>
    </r>
    <r>
      <rPr>
        <b/>
        <sz val="10"/>
        <color rgb="FF0070C0"/>
        <rFont val="Calibri"/>
        <family val="2"/>
        <scheme val="minor"/>
      </rPr>
      <t xml:space="preserve"> </t>
    </r>
  </si>
  <si>
    <t>Electric dishwasher high temp – under counter</t>
  </si>
  <si>
    <r>
      <t>Freezer, solid door, self-contained (&lt; 15 cubic ft)</t>
    </r>
    <r>
      <rPr>
        <b/>
        <sz val="10"/>
        <color rgb="FF000000"/>
        <rFont val="Calibri"/>
        <family val="2"/>
        <scheme val="minor"/>
      </rPr>
      <t xml:space="preserve"> </t>
    </r>
  </si>
  <si>
    <r>
      <t>Refrigerator, glass door, self-contained (&lt; 15 cubic ft)</t>
    </r>
    <r>
      <rPr>
        <b/>
        <sz val="10"/>
        <color rgb="FF000000"/>
        <rFont val="Calibri"/>
        <family val="2"/>
        <scheme val="minor"/>
      </rPr>
      <t xml:space="preserve"> </t>
    </r>
  </si>
  <si>
    <t xml:space="preserve">Gas dishwasher high temp – under counter </t>
  </si>
  <si>
    <t>Hot_Folding_Cabinet</t>
  </si>
  <si>
    <t>Electric dishwasher low temp – door type</t>
  </si>
  <si>
    <r>
      <t>Freezer, solid door, self-contained (15-29.9 cubic ft)</t>
    </r>
    <r>
      <rPr>
        <b/>
        <sz val="10"/>
        <color rgb="FF000000"/>
        <rFont val="Calibri"/>
        <family val="2"/>
        <scheme val="minor"/>
      </rPr>
      <t xml:space="preserve"> </t>
    </r>
  </si>
  <si>
    <t>Refrigerator, glass door, self-contained (15-29.9 cubic ft)</t>
  </si>
  <si>
    <t>Gas dishwasher low temp – door type</t>
  </si>
  <si>
    <t>Ice_Machine</t>
  </si>
  <si>
    <t>Electric dishwasher low temp – multi-tank conveyor</t>
  </si>
  <si>
    <t>Freezer, solid door, self-contained (30-49.9 cubic ft)</t>
  </si>
  <si>
    <r>
      <t>Refrigerator, glass door, self-contained (30-49.9 cubic ft)</t>
    </r>
    <r>
      <rPr>
        <b/>
        <sz val="10"/>
        <color rgb="FF000000"/>
        <rFont val="Calibri"/>
        <family val="2"/>
        <scheme val="minor"/>
      </rPr>
      <t xml:space="preserve"> </t>
    </r>
  </si>
  <si>
    <t>Gas dishwasher low temp – multi-tank conveyor</t>
  </si>
  <si>
    <t>Electric_Other</t>
  </si>
  <si>
    <t>Electric dishwasher low temp – single-tank conveyor</t>
  </si>
  <si>
    <r>
      <t>Freezer, solid door, self-contained (50+ cubic ft)</t>
    </r>
    <r>
      <rPr>
        <b/>
        <sz val="10"/>
        <color rgb="FF000000"/>
        <rFont val="Calibri"/>
        <family val="2"/>
        <scheme val="minor"/>
      </rPr>
      <t xml:space="preserve"> </t>
    </r>
  </si>
  <si>
    <t>Refrigerator, glass door, self-contained (50+ cubic ft)</t>
  </si>
  <si>
    <t xml:space="preserve">Gas dishwasher low temp – single-tank conveyor </t>
  </si>
  <si>
    <t>Electric_Oven</t>
  </si>
  <si>
    <t xml:space="preserve">Electric dishwasher low temp – under counter </t>
  </si>
  <si>
    <r>
      <t>Ultra-low temp freezers</t>
    </r>
    <r>
      <rPr>
        <b/>
        <sz val="10"/>
        <color rgb="FF000000"/>
        <rFont val="Calibri"/>
        <family val="2"/>
        <scheme val="minor"/>
      </rPr>
      <t xml:space="preserve"> </t>
    </r>
  </si>
  <si>
    <t xml:space="preserve">Refrigerated chef bases, 35-54” </t>
  </si>
  <si>
    <t xml:space="preserve">Gas dishwasher low temp – under Counter </t>
  </si>
  <si>
    <t xml:space="preserve">Refrigerated chef bases, 55-73” </t>
  </si>
  <si>
    <t xml:space="preserve">Refrigerated chef bases, 74-89” </t>
  </si>
  <si>
    <t xml:space="preserve">Refrigerated chef bases, 90-120” </t>
  </si>
  <si>
    <t>Participant must obtain conditional approval from the Utilities prior to the purchase or installation of any energy efficiency measures to be eligible to receive efficiency incentives. 
The following are required for ALL measures:  
        (1) Proposal to customer
        (2) ALL specification sheets and supporting documents.
        (3) Data fields (in yellow) on applicable tabs MUST BE FILLED IN</t>
  </si>
  <si>
    <t xml:space="preserve">1- Interior Lighting &amp; NLC 
</t>
  </si>
  <si>
    <t xml:space="preserve">1.1- Interior Lighting  &amp; High Perf. Guidelines
</t>
  </si>
  <si>
    <t>15- Kitchen Appliances/ Cooking Equipment</t>
  </si>
  <si>
    <t>Click to go back to the Interior Lighting &amp; NLC</t>
  </si>
  <si>
    <t>≥ 94% Thermal Efficiency</t>
  </si>
  <si>
    <t>≥ 0.87 Uniform Energy Factor</t>
  </si>
  <si>
    <t>≥119 gallons</t>
  </si>
  <si>
    <t>≥20 gallons to &lt;119 gallons</t>
  </si>
  <si>
    <t>CURRENT ENERGY STAR®</t>
  </si>
  <si>
    <t>Acme</t>
  </si>
  <si>
    <t>Model A</t>
  </si>
  <si>
    <t>Model</t>
  </si>
  <si>
    <t xml:space="preserve">Freezer, glass door, self-contained (&lt; 15 cubic ft) </t>
  </si>
  <si>
    <t>Choose a dropdown from this column, then procede to the next two columns.</t>
  </si>
  <si>
    <t xml:space="preserve">Automotive facility </t>
  </si>
  <si>
    <t>Convention center</t>
  </si>
  <si>
    <t xml:space="preserve">Courthouse </t>
  </si>
  <si>
    <t xml:space="preserve">Dining: bar lounge/leisure </t>
  </si>
  <si>
    <t xml:space="preserve">Dining: cafeteria/fast food </t>
  </si>
  <si>
    <t xml:space="preserve">Dining: family </t>
  </si>
  <si>
    <t xml:space="preserve">Dormitory </t>
  </si>
  <si>
    <t xml:space="preserve">Exercise center </t>
  </si>
  <si>
    <t>Fire station (unmanned)</t>
  </si>
  <si>
    <t xml:space="preserve">Gymnasium </t>
  </si>
  <si>
    <t xml:space="preserve">Health care clinic </t>
  </si>
  <si>
    <t xml:space="preserve">Hospital </t>
  </si>
  <si>
    <t xml:space="preserve">Hotel/Motel </t>
  </si>
  <si>
    <t xml:space="preserve">Library </t>
  </si>
  <si>
    <t xml:space="preserve">Manufacturing facility </t>
  </si>
  <si>
    <t xml:space="preserve">Motion picture theater </t>
  </si>
  <si>
    <t xml:space="preserve">Multifamily </t>
  </si>
  <si>
    <t xml:space="preserve">Museum </t>
  </si>
  <si>
    <t xml:space="preserve">Office </t>
  </si>
  <si>
    <t xml:space="preserve">Parking garage </t>
  </si>
  <si>
    <t xml:space="preserve">Penitentiary </t>
  </si>
  <si>
    <t xml:space="preserve">Performing arts theater </t>
  </si>
  <si>
    <t>Police station (24/7)</t>
  </si>
  <si>
    <t xml:space="preserve">Post office </t>
  </si>
  <si>
    <t xml:space="preserve">Religious building </t>
  </si>
  <si>
    <t xml:space="preserve">School/university </t>
  </si>
  <si>
    <t xml:space="preserve">Sports arena </t>
  </si>
  <si>
    <t xml:space="preserve">Town hall </t>
  </si>
  <si>
    <t xml:space="preserve">Transportation </t>
  </si>
  <si>
    <t xml:space="preserve">Warehouse </t>
  </si>
  <si>
    <t xml:space="preserve">Always check with a lighting professional to ensure the lighting levels are appropriate for the tasks being performed in the space. </t>
  </si>
  <si>
    <t>Baselines From</t>
  </si>
  <si>
    <t>IECC 2015</t>
  </si>
  <si>
    <t>Ductless Single-Zone</t>
  </si>
  <si>
    <t>Ductless or Ducted Multi-Zone</t>
  </si>
  <si>
    <t>Centrally-Ducted</t>
  </si>
  <si>
    <t>&gt; 11.25</t>
  </si>
  <si>
    <t>&lt; 240</t>
  </si>
  <si>
    <t>Note: New Construction/Major Renovation VFDs only (use Existing Building VFD submission for Retrofit applications)</t>
  </si>
  <si>
    <t xml:space="preserve">Note: Please provide energy savings and annual energy usage calculations in a format like Excel so underlying formulas can be displayed and followed. </t>
  </si>
  <si>
    <r>
      <rPr>
        <b/>
        <sz val="10"/>
        <rFont val="Arial"/>
        <family val="2"/>
      </rPr>
      <t>Lesser of:</t>
    </r>
    <r>
      <rPr>
        <sz val="10"/>
        <rFont val="Arial"/>
        <family val="2"/>
      </rPr>
      <t xml:space="preserve">
Electric Incentive: greater of $0.40/kWh OR $1,000.00/summer peak kW
95% of Incremental Cost for New Construction/ Major Renovation, 75% of Incremental  Cost for New Equipment  or Replacement Equipment</t>
    </r>
  </si>
  <si>
    <r>
      <rPr>
        <b/>
        <sz val="11"/>
        <rFont val="Arial"/>
        <family val="2"/>
      </rPr>
      <t>Lesser of:</t>
    </r>
    <r>
      <rPr>
        <sz val="11"/>
        <rFont val="Arial"/>
        <family val="2"/>
      </rPr>
      <t xml:space="preserve">
Electric Incentive: greater of $0.40/kWh OR $1,000.00/summer peak kW
Natural Gas Incentive: $6.00/CCF
95% of Incremental Cost for New Construction/ Major Renovation, 75% of Incremental  Cost for New Equipment  or Replacement Equipmen</t>
    </r>
  </si>
  <si>
    <r>
      <rPr>
        <b/>
        <sz val="10"/>
        <rFont val="Arial"/>
        <family val="2"/>
      </rPr>
      <t>Lesser of:</t>
    </r>
    <r>
      <rPr>
        <sz val="10"/>
        <rFont val="Arial"/>
        <family val="2"/>
      </rPr>
      <t xml:space="preserve">
-Electric Incentive: greater of $0.40/kWh OR $1,000.00/summer peak kW &amp; Natural Gas Incentive: $6.00/CCF
-$750/sensor
-95% of Incremental Cost for New Construction/ Major Renovation, 75% of Incremental  Cost for New Equipment  or Replacement Equipment                                                                                                                                                                    
</t>
    </r>
    <r>
      <rPr>
        <i/>
        <sz val="10"/>
        <rFont val="Arial"/>
        <family val="2"/>
      </rPr>
      <t xml:space="preserve">*Oil and Propane Incentives Not available.. </t>
    </r>
  </si>
  <si>
    <r>
      <rPr>
        <b/>
        <sz val="10"/>
        <rFont val="Arial"/>
        <family val="2"/>
      </rPr>
      <t>Lesser of:</t>
    </r>
    <r>
      <rPr>
        <sz val="10"/>
        <rFont val="Arial"/>
        <family val="2"/>
      </rPr>
      <t xml:space="preserve">
Electric Incentive: greater of $0.40/kWh OR $1,000.00/summer peak kW
Natural Gas Incentive: $6.00/CCF
95% of Incremental Cost for New Construction/ Major Renovation, 75% of Incremental  Cost for New Equipment  or Replacement Equipment
</t>
    </r>
    <r>
      <rPr>
        <i/>
        <sz val="10"/>
        <rFont val="Arial"/>
        <family val="2"/>
      </rPr>
      <t>*Oil and Propane Incentives Not available</t>
    </r>
  </si>
  <si>
    <r>
      <rPr>
        <b/>
        <sz val="10"/>
        <rFont val="Arial"/>
        <family val="2"/>
      </rPr>
      <t>Lesser of:</t>
    </r>
    <r>
      <rPr>
        <sz val="10"/>
        <rFont val="Arial"/>
        <family val="2"/>
      </rPr>
      <t xml:space="preserve">
</t>
    </r>
    <r>
      <rPr>
        <b/>
        <sz val="10"/>
        <rFont val="Arial"/>
        <family val="2"/>
      </rPr>
      <t xml:space="preserve">Electric Incentive: </t>
    </r>
    <r>
      <rPr>
        <sz val="10"/>
        <rFont val="Arial"/>
        <family val="2"/>
      </rPr>
      <t xml:space="preserve">greater of $0.40/kWh OR $1,000.00/summer peak kW
</t>
    </r>
    <r>
      <rPr>
        <b/>
        <sz val="10"/>
        <rFont val="Arial"/>
        <family val="2"/>
      </rPr>
      <t>Natural Gas Incentive:</t>
    </r>
    <r>
      <rPr>
        <sz val="10"/>
        <rFont val="Arial"/>
        <family val="2"/>
      </rPr>
      <t xml:space="preserve"> $6.00/CCF
95% of Incremental Cost for New Construction/ Major Renovation, 75% of Incremental  Cost for New Equipment  or Replacement Equipment
</t>
    </r>
    <r>
      <rPr>
        <b/>
        <i/>
        <sz val="10"/>
        <rFont val="Arial"/>
        <family val="2"/>
      </rPr>
      <t>*Oil and Propane Incentives Not available</t>
    </r>
    <r>
      <rPr>
        <sz val="10"/>
        <rFont val="Arial"/>
        <family val="2"/>
      </rPr>
      <t xml:space="preserve">
</t>
    </r>
  </si>
  <si>
    <r>
      <rPr>
        <b/>
        <sz val="11"/>
        <rFont val="Arial"/>
        <family val="2"/>
      </rPr>
      <t>Lesser of:</t>
    </r>
    <r>
      <rPr>
        <sz val="11"/>
        <rFont val="Arial"/>
        <family val="2"/>
      </rPr>
      <t xml:space="preserve">
Electric Incentive: greater of $0.40/kWh OR $1,000.00/summer peak kW
Natural Gas Incentive: $6.00/CCF
95% of Incremental Cost for New Construction/ Major Renovation, 75% of Incremental  Cost for New Equipment  or Replacement Equipment</t>
    </r>
  </si>
  <si>
    <t xml:space="preserve">Insulation
</t>
  </si>
  <si>
    <t>NOTE: Please use the retrofit data collection sheet if this measure is not for new construction.</t>
  </si>
  <si>
    <t>15 SEER, 12.5 EER</t>
  </si>
  <si>
    <t>12 EER, 13.8 IEER</t>
  </si>
  <si>
    <t>12 EER, 13 IEER</t>
  </si>
  <si>
    <t>10.3 EER, 12 IEER</t>
  </si>
  <si>
    <t>16 SEER, 13 EER</t>
  </si>
  <si>
    <t>12 EER, 14.6 IEER</t>
  </si>
  <si>
    <t>10.3 EER, 13 IEER</t>
  </si>
  <si>
    <t>12 EER, 14.0 IEER</t>
  </si>
  <si>
    <t>EER/IEER</t>
  </si>
  <si>
    <t>11.8/13.6</t>
  </si>
  <si>
    <t>10.9/12.8</t>
  </si>
  <si>
    <t>10.3/11.8</t>
  </si>
  <si>
    <t>10.9/17.0</t>
  </si>
  <si>
    <t>10.3/12.0</t>
  </si>
  <si>
    <t>11.8/18.0</t>
  </si>
  <si>
    <t>11.3 EER; 14.2 IEER</t>
  </si>
  <si>
    <t>3.3 COP @ 47F</t>
  </si>
  <si>
    <t>10.9 EER; 13.7 IEER</t>
  </si>
  <si>
    <t xml:space="preserve"> 9.7 EER, 11.4 IEER</t>
  </si>
  <si>
    <t xml:space="preserve">
 10.2 EER, 12.1 IEER</t>
  </si>
  <si>
    <t>Water-to-Air: Boiler/Cooling Tower</t>
  </si>
  <si>
    <t>Water-to-Air: Ground Water (Open Loop)</t>
  </si>
  <si>
    <t>Water-to-Air: Ground Loop (Closed Loop)</t>
  </si>
  <si>
    <t>Water-to-Water: Boiler/Cooling Tower</t>
  </si>
  <si>
    <t>Water-to-Water: Ground Water (Open Loop)</t>
  </si>
  <si>
    <t>Water-to-Water: Ground Loop (Closed Loop)</t>
  </si>
  <si>
    <t>Participant must obtain conditional approval from the Utilities prior to the purchase or installation of any energy efficiency measures to be eligible to receive efficiency incentives. 
The following are required for ALL measures:  
        (1) Proposal to customer
        (2) ALL specification sheets and supporting documents.
        (3) Data fields (in yellow) on applicable tabs MUST BE FILLED IN
        (4) AHRI rating sheet (example on right) is required for each proposed unit, and must be submitted with this form</t>
  </si>
  <si>
    <t>*** An AHRI rating sheet is required for each proposed unit, and must be submitted with this form</t>
  </si>
  <si>
    <t xml:space="preserve">AHRI rating certification: </t>
  </si>
  <si>
    <t>www.ahridirectory.org</t>
  </si>
  <si>
    <t>PSD 2.6.2 2022</t>
  </si>
  <si>
    <t>Version Date: 7-27-2022</t>
  </si>
  <si>
    <t>2022 EnergizeCT
Commercial &amp; Industrial New Construction/Major Renovation
Data Collection v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</si>
</sst>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
    <numFmt numFmtId="168" formatCode="&quot;$&quot;#,##0.00"/>
    <numFmt numFmtId="169" formatCode="#,##0.0"/>
    <numFmt numFmtId="170" formatCode="_(* #,##0.0_);_(* \(#,##0.0\);_(* &quot;-&quot;??_);_(@_)"/>
    <numFmt numFmtId="171" formatCode="&quot;$&quot;#,##0.000_);[Red]\(&quot;$&quot;#,##0.000\)"/>
    <numFmt numFmtId="172" formatCode="_(&quot;$&quot;* #,##0.0000_);_(&quot;$&quot;* \(#,##0.0000\);_(&quot;$&quot;* &quot;-&quot;??_);_(@_)"/>
    <numFmt numFmtId="173" formatCode="&quot;$&quot;#,##0.000"/>
    <numFmt numFmtId="174" formatCode="0\ \°\F"/>
    <numFmt numFmtId="175" formatCode="_(* #,##0.000_);_(* \(#,##0.000\);_(* &quot;-&quot;??_);_(@_)"/>
    <numFmt numFmtId="176" formatCode="_(* #,##0.00_);_(* \(#,##0.00\);_(* \-??_);_(@_)"/>
  </numFmts>
  <fonts count="11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6"/>
      <name val="Arial"/>
      <family val="2"/>
    </font>
    <font>
      <sz val="10"/>
      <color indexed="8"/>
      <name val="Arial"/>
      <family val="2"/>
    </font>
    <font>
      <sz val="10"/>
      <name val="Tms Rmn"/>
    </font>
    <font>
      <sz val="12"/>
      <name val="Arial MT"/>
    </font>
    <font>
      <b/>
      <sz val="9"/>
      <color indexed="81"/>
      <name val="Tahoma"/>
      <family val="2"/>
    </font>
    <font>
      <sz val="9"/>
      <color indexed="81"/>
      <name val="Tahoma"/>
      <family val="2"/>
    </font>
    <font>
      <b/>
      <sz val="12"/>
      <name val="Helvetica"/>
      <family val="2"/>
    </font>
    <font>
      <sz val="9"/>
      <name val="Helvetica"/>
      <family val="2"/>
    </font>
    <font>
      <b/>
      <sz val="9"/>
      <name val="Helvetica"/>
      <family val="2"/>
    </font>
    <font>
      <b/>
      <sz val="12"/>
      <name val="Arial"/>
      <family val="2"/>
    </font>
    <font>
      <b/>
      <sz val="10"/>
      <color indexed="8"/>
      <name val="Arial"/>
      <family val="2"/>
    </font>
    <font>
      <b/>
      <sz val="10"/>
      <name val="Helvetica"/>
      <family val="2"/>
    </font>
    <font>
      <sz val="10"/>
      <name val="Arial"/>
      <family val="2"/>
    </font>
    <font>
      <sz val="12"/>
      <name val="Helvetica"/>
      <family val="2"/>
    </font>
    <font>
      <sz val="11"/>
      <color rgb="FFFF0000"/>
      <name val="Calibri"/>
      <family val="2"/>
      <scheme val="minor"/>
    </font>
    <font>
      <sz val="11"/>
      <name val="Calibri"/>
      <family val="2"/>
      <scheme val="minor"/>
    </font>
    <font>
      <b/>
      <sz val="11"/>
      <color rgb="FFFF0000"/>
      <name val="Calibri"/>
      <family val="2"/>
      <scheme val="minor"/>
    </font>
    <font>
      <b/>
      <sz val="11"/>
      <color indexed="10"/>
      <name val="Calibri"/>
      <family val="2"/>
      <scheme val="minor"/>
    </font>
    <font>
      <b/>
      <sz val="10"/>
      <color rgb="FFFF0000"/>
      <name val="Arial"/>
      <family val="2"/>
    </font>
    <font>
      <sz val="10"/>
      <color rgb="FFFF0000"/>
      <name val="Arial"/>
      <family val="2"/>
    </font>
    <font>
      <sz val="10"/>
      <name val="Calibri"/>
      <family val="2"/>
    </font>
    <font>
      <sz val="11"/>
      <color rgb="FFFF0000"/>
      <name val="Arial"/>
      <family val="2"/>
    </font>
    <font>
      <sz val="11"/>
      <name val="Arial"/>
      <family val="2"/>
    </font>
    <font>
      <b/>
      <sz val="10"/>
      <name val="Calibri"/>
      <family val="2"/>
    </font>
    <font>
      <sz val="10"/>
      <color theme="6" tint="0.59999389629810485"/>
      <name val="Arial"/>
      <family val="2"/>
    </font>
    <font>
      <b/>
      <sz val="10"/>
      <color rgb="FFC00000"/>
      <name val="Arial"/>
      <family val="2"/>
    </font>
    <font>
      <u/>
      <sz val="10"/>
      <color indexed="12"/>
      <name val="Arial"/>
      <family val="2"/>
    </font>
    <font>
      <b/>
      <sz val="16"/>
      <name val="Arial Narrow"/>
      <family val="2"/>
    </font>
    <font>
      <sz val="10"/>
      <name val="Arial Narrow"/>
      <family val="2"/>
    </font>
    <font>
      <b/>
      <sz val="11"/>
      <name val="Calibri"/>
      <family val="2"/>
      <scheme val="minor"/>
    </font>
    <font>
      <sz val="8"/>
      <name val="Arial"/>
      <family val="2"/>
    </font>
    <font>
      <b/>
      <sz val="10"/>
      <name val="Helvetica"/>
      <family val="2"/>
    </font>
    <font>
      <sz val="10"/>
      <name val="Helvetica"/>
      <family val="2"/>
    </font>
    <font>
      <sz val="10"/>
      <color theme="1"/>
      <name val="Helvetica"/>
      <family val="2"/>
    </font>
    <font>
      <b/>
      <sz val="11"/>
      <name val="Helvetica"/>
      <family val="2"/>
    </font>
    <font>
      <b/>
      <sz val="10"/>
      <name val="Arial Narrow"/>
      <family val="2"/>
    </font>
    <font>
      <b/>
      <sz val="15"/>
      <name val="Arial"/>
      <family val="2"/>
    </font>
    <font>
      <b/>
      <sz val="14"/>
      <name val="Arial"/>
      <family val="2"/>
    </font>
    <font>
      <b/>
      <sz val="18"/>
      <name val="Arial"/>
      <family val="2"/>
    </font>
    <font>
      <sz val="12"/>
      <name val="Arial"/>
      <family val="2"/>
    </font>
    <font>
      <sz val="10"/>
      <color rgb="FF0A0101"/>
      <name val="Arial"/>
      <family val="2"/>
    </font>
    <font>
      <sz val="10"/>
      <color theme="1"/>
      <name val="Arial"/>
      <family val="2"/>
    </font>
    <font>
      <b/>
      <sz val="10"/>
      <color theme="1"/>
      <name val="Arial"/>
      <family val="2"/>
    </font>
    <font>
      <b/>
      <sz val="10"/>
      <color indexed="10"/>
      <name val="Arial"/>
      <family val="2"/>
    </font>
    <font>
      <b/>
      <sz val="14"/>
      <color rgb="FF00CC66"/>
      <name val="Arial"/>
      <family val="2"/>
    </font>
    <font>
      <sz val="9"/>
      <name val="Helvetica"/>
      <family val="2"/>
    </font>
    <font>
      <b/>
      <sz val="13"/>
      <name val="Arial"/>
      <family val="2"/>
    </font>
    <font>
      <b/>
      <sz val="22"/>
      <name val="Arial"/>
      <family val="2"/>
    </font>
    <font>
      <b/>
      <sz val="12"/>
      <color rgb="FFFF0000"/>
      <name val="Arial"/>
      <family val="2"/>
    </font>
    <font>
      <sz val="20"/>
      <name val="Arial"/>
      <family val="2"/>
    </font>
    <font>
      <sz val="20"/>
      <color theme="8" tint="-0.249977111117893"/>
      <name val="Arial"/>
      <family val="2"/>
    </font>
    <font>
      <b/>
      <sz val="14"/>
      <color rgb="FFFF0000"/>
      <name val="Arial"/>
      <family val="2"/>
    </font>
    <font>
      <i/>
      <sz val="9"/>
      <name val="Arial"/>
      <family val="2"/>
    </font>
    <font>
      <i/>
      <sz val="9"/>
      <color rgb="FFFF0000"/>
      <name val="Arial"/>
      <family val="2"/>
    </font>
    <font>
      <i/>
      <sz val="10"/>
      <name val="Arial"/>
      <family val="2"/>
    </font>
    <font>
      <i/>
      <sz val="10"/>
      <color rgb="FFFF0000"/>
      <name val="Arial"/>
      <family val="2"/>
    </font>
    <font>
      <b/>
      <i/>
      <sz val="10"/>
      <name val="Arial"/>
      <family val="2"/>
    </font>
    <font>
      <b/>
      <sz val="9"/>
      <name val="Arial"/>
      <family val="2"/>
    </font>
    <font>
      <b/>
      <sz val="9"/>
      <color rgb="FFFF0000"/>
      <name val="Arial"/>
      <family val="2"/>
    </font>
    <font>
      <sz val="10"/>
      <color indexed="9"/>
      <name val="Arial"/>
      <family val="2"/>
    </font>
    <font>
      <i/>
      <sz val="10"/>
      <color theme="1"/>
      <name val="Arial"/>
      <family val="2"/>
    </font>
    <font>
      <sz val="11"/>
      <color theme="4"/>
      <name val="Arial"/>
      <family val="2"/>
    </font>
    <font>
      <u/>
      <sz val="10"/>
      <color theme="1"/>
      <name val="Arial"/>
      <family val="2"/>
    </font>
    <font>
      <b/>
      <sz val="12"/>
      <color rgb="FF0070C0"/>
      <name val="Arial"/>
      <family val="2"/>
    </font>
    <font>
      <sz val="14"/>
      <name val="Arial"/>
      <family val="2"/>
    </font>
    <font>
      <b/>
      <sz val="11"/>
      <name val="Helvetica"/>
      <family val="2"/>
    </font>
    <font>
      <sz val="11"/>
      <name val="Helvetica"/>
      <family val="2"/>
    </font>
    <font>
      <b/>
      <sz val="11"/>
      <name val="Arial"/>
      <family val="2"/>
    </font>
    <font>
      <sz val="14"/>
      <color rgb="FFFF0000"/>
      <name val="Arial"/>
      <family val="2"/>
    </font>
    <font>
      <sz val="10"/>
      <color theme="1"/>
      <name val="Helvetica"/>
      <family val="2"/>
    </font>
    <font>
      <sz val="12"/>
      <color rgb="FFFF0000"/>
      <name val="Arial"/>
      <family val="2"/>
    </font>
    <font>
      <i/>
      <sz val="12"/>
      <color rgb="FFFF0000"/>
      <name val="Arial"/>
      <family val="2"/>
    </font>
    <font>
      <i/>
      <u/>
      <sz val="12"/>
      <color rgb="FFFF0000"/>
      <name val="Arial"/>
      <family val="2"/>
    </font>
    <font>
      <b/>
      <u/>
      <sz val="12"/>
      <color rgb="FFFF0000"/>
      <name val="Arial"/>
      <family val="2"/>
    </font>
    <font>
      <b/>
      <sz val="9"/>
      <name val="Geneva"/>
      <family val="2"/>
    </font>
    <font>
      <b/>
      <sz val="14"/>
      <color theme="5" tint="-0.249977111117893"/>
      <name val="Arial"/>
      <family val="2"/>
    </font>
    <font>
      <b/>
      <sz val="11"/>
      <color theme="1"/>
      <name val="Calibri"/>
      <family val="2"/>
      <scheme val="minor"/>
    </font>
    <font>
      <b/>
      <sz val="16"/>
      <color rgb="FFFF0000"/>
      <name val="Arial Narrow"/>
      <family val="2"/>
    </font>
    <font>
      <b/>
      <sz val="16"/>
      <color rgb="FFFF0000"/>
      <name val="Arial"/>
      <family val="2"/>
    </font>
    <font>
      <b/>
      <sz val="11"/>
      <color rgb="FFFF0000"/>
      <name val="Arial"/>
      <family val="2"/>
    </font>
    <font>
      <b/>
      <sz val="12"/>
      <color theme="1"/>
      <name val="Calibri"/>
      <family val="2"/>
      <scheme val="minor"/>
    </font>
    <font>
      <u/>
      <sz val="11"/>
      <color indexed="12"/>
      <name val="Arial"/>
      <family val="2"/>
    </font>
    <font>
      <b/>
      <sz val="9"/>
      <color rgb="FF000000"/>
      <name val="Tahoma"/>
      <family val="2"/>
    </font>
    <font>
      <sz val="9"/>
      <color rgb="FF000000"/>
      <name val="Tahoma"/>
      <family val="2"/>
    </font>
    <font>
      <i/>
      <sz val="8"/>
      <color theme="1"/>
      <name val="Arial"/>
      <family val="2"/>
    </font>
    <font>
      <b/>
      <sz val="9"/>
      <color theme="1"/>
      <name val="Helvetica"/>
      <family val="2"/>
    </font>
    <font>
      <sz val="9"/>
      <color theme="1"/>
      <name val="Helvetica"/>
      <family val="2"/>
    </font>
    <font>
      <sz val="14"/>
      <color rgb="FFFF0000"/>
      <name val="Calibri"/>
      <family val="2"/>
      <scheme val="minor"/>
    </font>
    <font>
      <b/>
      <sz val="14"/>
      <name val="Calibri"/>
      <family val="2"/>
      <scheme val="minor"/>
    </font>
    <font>
      <b/>
      <sz val="16"/>
      <name val="Calibri"/>
      <family val="2"/>
      <scheme val="minor"/>
    </font>
    <font>
      <sz val="14"/>
      <color theme="1"/>
      <name val="Calibri"/>
      <family val="2"/>
      <scheme val="minor"/>
    </font>
    <font>
      <sz val="11"/>
      <color rgb="FF0070C0"/>
      <name val="Calibri"/>
      <family val="2"/>
      <scheme val="minor"/>
    </font>
    <font>
      <b/>
      <sz val="18"/>
      <color theme="1"/>
      <name val="Calibri"/>
      <family val="2"/>
      <scheme val="minor"/>
    </font>
    <font>
      <b/>
      <sz val="14"/>
      <color theme="1"/>
      <name val="Calibri"/>
      <family val="2"/>
      <scheme val="minor"/>
    </font>
    <font>
      <sz val="14"/>
      <name val="Calibri"/>
      <family val="2"/>
      <scheme val="minor"/>
    </font>
    <font>
      <b/>
      <sz val="10"/>
      <color rgb="FFFFFFFF"/>
      <name val="Calibri"/>
      <family val="2"/>
      <scheme val="minor"/>
    </font>
    <font>
      <sz val="10"/>
      <color rgb="FF0070C0"/>
      <name val="Calibri"/>
      <family val="2"/>
      <scheme val="minor"/>
    </font>
    <font>
      <b/>
      <sz val="10"/>
      <color rgb="FF0070C0"/>
      <name val="Calibri"/>
      <family val="2"/>
      <scheme val="minor"/>
    </font>
    <font>
      <sz val="10"/>
      <color rgb="FF000000"/>
      <name val="Calibri"/>
      <family val="2"/>
      <scheme val="minor"/>
    </font>
    <font>
      <b/>
      <sz val="10"/>
      <color rgb="FF000000"/>
      <name val="Calibri"/>
      <family val="2"/>
      <scheme val="minor"/>
    </font>
    <font>
      <u/>
      <sz val="18"/>
      <color theme="1"/>
      <name val="Arial"/>
      <family val="2"/>
    </font>
    <font>
      <u/>
      <sz val="10"/>
      <color theme="10"/>
      <name val="Arial"/>
      <family val="2"/>
    </font>
    <font>
      <sz val="10"/>
      <color rgb="FF000000"/>
      <name val="Times New Roman"/>
      <family val="1"/>
    </font>
    <font>
      <b/>
      <sz val="18"/>
      <color rgb="FFFF0000"/>
      <name val="Arial"/>
      <family val="2"/>
    </font>
    <font>
      <b/>
      <sz val="18"/>
      <color theme="5" tint="-0.249977111117893"/>
      <name val="Arial"/>
      <family val="2"/>
    </font>
    <font>
      <b/>
      <sz val="16"/>
      <color theme="3" tint="-0.249977111117893"/>
      <name val="Arial"/>
      <family val="2"/>
    </font>
    <font>
      <b/>
      <sz val="14"/>
      <color theme="3" tint="-0.249977111117893"/>
      <name val="Arial"/>
      <family val="2"/>
    </font>
    <font>
      <i/>
      <sz val="11"/>
      <color rgb="FFFF0000"/>
      <name val="Arial"/>
      <family val="2"/>
    </font>
    <font>
      <sz val="12"/>
      <color rgb="FF0000FF"/>
      <name val="Arial"/>
      <family val="2"/>
    </font>
    <font>
      <u/>
      <sz val="12"/>
      <color indexed="12"/>
      <name val="Arial"/>
      <family val="2"/>
    </font>
  </fonts>
  <fills count="2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9FFCC"/>
        <bgColor indexed="64"/>
      </patternFill>
    </fill>
    <fill>
      <patternFill patternType="solid">
        <fgColor indexed="55"/>
        <bgColor indexed="64"/>
      </patternFill>
    </fill>
    <fill>
      <patternFill patternType="solid">
        <fgColor theme="3" tint="0.79998168889431442"/>
        <bgColor indexed="64"/>
      </patternFill>
    </fill>
    <fill>
      <patternFill patternType="solid">
        <fgColor rgb="FFC0C0C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14996795556505021"/>
        <bgColor indexed="64"/>
      </patternFill>
    </fill>
  </fills>
  <borders count="1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thin">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thin">
        <color auto="1"/>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top style="thin">
        <color auto="1"/>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style="thin">
        <color auto="1"/>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medium">
        <color indexed="64"/>
      </right>
      <top style="medium">
        <color indexed="64"/>
      </top>
      <bottom/>
      <diagonal/>
    </border>
    <border>
      <left style="thin">
        <color indexed="64"/>
      </left>
      <right style="thin">
        <color indexed="64"/>
      </right>
      <top style="medium">
        <color theme="2" tint="-0.499984740745262"/>
      </top>
      <bottom style="thin">
        <color indexed="64"/>
      </bottom>
      <diagonal/>
    </border>
    <border>
      <left style="medium">
        <color indexed="64"/>
      </left>
      <right style="thin">
        <color indexed="64"/>
      </right>
      <top style="medium">
        <color indexed="64"/>
      </top>
      <bottom/>
      <diagonal/>
    </border>
    <border>
      <left style="medium">
        <color theme="1"/>
      </left>
      <right style="thin">
        <color indexed="64"/>
      </right>
      <top style="medium">
        <color theme="1"/>
      </top>
      <bottom style="thin">
        <color indexed="64"/>
      </bottom>
      <diagonal/>
    </border>
    <border>
      <left/>
      <right/>
      <top style="medium">
        <color theme="1"/>
      </top>
      <bottom/>
      <diagonal/>
    </border>
    <border>
      <left style="thin">
        <color indexed="64"/>
      </left>
      <right style="thin">
        <color indexed="64"/>
      </right>
      <top style="medium">
        <color theme="1"/>
      </top>
      <bottom style="thin">
        <color indexed="64"/>
      </bottom>
      <diagonal/>
    </border>
    <border>
      <left/>
      <right style="medium">
        <color theme="1"/>
      </right>
      <top style="medium">
        <color theme="1"/>
      </top>
      <bottom/>
      <diagonal/>
    </border>
    <border>
      <left style="medium">
        <color theme="1"/>
      </left>
      <right style="thin">
        <color indexed="64"/>
      </right>
      <top style="thin">
        <color indexed="64"/>
      </top>
      <bottom style="thin">
        <color indexed="64"/>
      </bottom>
      <diagonal/>
    </border>
    <border>
      <left/>
      <right style="medium">
        <color theme="1"/>
      </right>
      <top/>
      <bottom/>
      <diagonal/>
    </border>
    <border>
      <left style="medium">
        <color theme="1"/>
      </left>
      <right/>
      <top/>
      <bottom/>
      <diagonal/>
    </border>
    <border>
      <left style="medium">
        <color theme="1"/>
      </left>
      <right style="thin">
        <color indexed="64"/>
      </right>
      <top/>
      <bottom style="medium">
        <color indexed="64"/>
      </bottom>
      <diagonal/>
    </border>
    <border>
      <left style="thin">
        <color indexed="64"/>
      </left>
      <right style="medium">
        <color theme="1"/>
      </right>
      <top style="medium">
        <color indexed="64"/>
      </top>
      <bottom style="medium">
        <color indexed="64"/>
      </bottom>
      <diagonal/>
    </border>
    <border>
      <left style="medium">
        <color theme="1"/>
      </left>
      <right style="thin">
        <color indexed="64"/>
      </right>
      <top style="medium">
        <color theme="2" tint="-0.499984740745262"/>
      </top>
      <bottom style="thin">
        <color indexed="64"/>
      </bottom>
      <diagonal/>
    </border>
    <border>
      <left/>
      <right style="medium">
        <color theme="1"/>
      </right>
      <top style="medium">
        <color indexed="64"/>
      </top>
      <bottom/>
      <diagonal/>
    </border>
    <border>
      <left style="medium">
        <color theme="1"/>
      </left>
      <right/>
      <top/>
      <bottom style="medium">
        <color theme="1"/>
      </bottom>
      <diagonal/>
    </border>
    <border>
      <left/>
      <right/>
      <top/>
      <bottom style="medium">
        <color theme="1"/>
      </bottom>
      <diagonal/>
    </border>
    <border>
      <left style="thin">
        <color indexed="64"/>
      </left>
      <right style="thin">
        <color indexed="64"/>
      </right>
      <top style="thin">
        <color indexed="64"/>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auto="1"/>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theme="1"/>
      </left>
      <right/>
      <top style="medium">
        <color theme="1"/>
      </top>
      <bottom/>
      <diagonal/>
    </border>
    <border>
      <left style="medium">
        <color indexed="64"/>
      </left>
      <right style="medium">
        <color theme="1"/>
      </right>
      <top style="medium">
        <color indexed="64"/>
      </top>
      <bottom style="medium">
        <color indexed="64"/>
      </bottom>
      <diagonal/>
    </border>
    <border>
      <left style="medium">
        <color theme="1"/>
      </left>
      <right/>
      <top/>
      <bottom style="medium">
        <color indexed="64"/>
      </bottom>
      <diagonal/>
    </border>
    <border>
      <left style="medium">
        <color theme="1"/>
      </left>
      <right/>
      <top style="medium">
        <color indexed="64"/>
      </top>
      <bottom/>
      <diagonal/>
    </border>
    <border>
      <left style="medium">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thin">
        <color theme="1"/>
      </left>
      <right style="thin">
        <color indexed="64"/>
      </right>
      <top/>
      <bottom/>
      <diagonal/>
    </border>
    <border>
      <left style="thin">
        <color theme="2" tint="-0.499984740745262"/>
      </left>
      <right/>
      <top/>
      <bottom/>
      <diagonal/>
    </border>
  </borders>
  <cellStyleXfs count="54">
    <xf numFmtId="0" fontId="0"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0" fontId="7" fillId="0" borderId="0"/>
    <xf numFmtId="44" fontId="17" fillId="0" borderId="0" applyFont="0" applyFill="0" applyBorder="0" applyAlignment="0" applyProtection="0"/>
    <xf numFmtId="9" fontId="17" fillId="0" borderId="0" applyFont="0" applyFill="0" applyBorder="0" applyAlignment="0" applyProtection="0"/>
    <xf numFmtId="0" fontId="31" fillId="0" borderId="0" applyNumberFormat="0" applyFill="0" applyBorder="0" applyAlignment="0" applyProtection="0">
      <alignment vertical="top"/>
      <protection locked="0"/>
    </xf>
    <xf numFmtId="44"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3" fillId="0" borderId="0"/>
    <xf numFmtId="0" fontId="3" fillId="0" borderId="0"/>
    <xf numFmtId="0" fontId="1" fillId="24"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3" fillId="24"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176" fontId="3" fillId="0" borderId="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7"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cellStyleXfs>
  <cellXfs count="1755">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xf>
    <xf numFmtId="0" fontId="3" fillId="0" borderId="0" xfId="0" applyFont="1" applyAlignment="1"/>
    <xf numFmtId="0" fontId="0" fillId="0" borderId="0" xfId="0" applyBorder="1" applyAlignment="1">
      <alignment horizontal="center"/>
    </xf>
    <xf numFmtId="0" fontId="5" fillId="0" borderId="0" xfId="0" applyFont="1" applyAlignment="1"/>
    <xf numFmtId="0" fontId="4" fillId="0" borderId="0" xfId="0" applyFont="1" applyAlignment="1"/>
    <xf numFmtId="0" fontId="0" fillId="0" borderId="0" xfId="0" applyFill="1" applyBorder="1"/>
    <xf numFmtId="0" fontId="0" fillId="0" borderId="0" xfId="0" applyFill="1"/>
    <xf numFmtId="0" fontId="0" fillId="0" borderId="0" xfId="0" applyAlignment="1">
      <alignment wrapText="1"/>
    </xf>
    <xf numFmtId="0" fontId="4" fillId="0" borderId="0" xfId="0" applyFont="1" applyFill="1" applyBorder="1" applyAlignment="1"/>
    <xf numFmtId="0" fontId="22" fillId="3" borderId="14" xfId="4" applyFont="1" applyFill="1" applyBorder="1" applyProtection="1">
      <protection locked="0"/>
    </xf>
    <xf numFmtId="165" fontId="22" fillId="3" borderId="14" xfId="4" applyNumberFormat="1" applyFont="1" applyFill="1" applyBorder="1" applyAlignment="1" applyProtection="1">
      <alignment horizontal="right"/>
      <protection locked="0"/>
    </xf>
    <xf numFmtId="9" fontId="22" fillId="3" borderId="14" xfId="4" applyNumberFormat="1" applyFont="1" applyFill="1" applyBorder="1" applyProtection="1">
      <protection locked="0"/>
    </xf>
    <xf numFmtId="0" fontId="22" fillId="3" borderId="8" xfId="4" applyFont="1" applyFill="1" applyBorder="1" applyAlignment="1" applyProtection="1">
      <alignment horizontal="right"/>
      <protection locked="0"/>
    </xf>
    <xf numFmtId="0" fontId="22" fillId="3" borderId="8" xfId="4" applyFont="1" applyFill="1" applyBorder="1" applyProtection="1">
      <protection locked="0"/>
    </xf>
    <xf numFmtId="0" fontId="19" fillId="3" borderId="18" xfId="0" applyFont="1" applyFill="1" applyBorder="1" applyProtection="1">
      <protection locked="0"/>
    </xf>
    <xf numFmtId="0" fontId="19" fillId="3" borderId="19" xfId="0" applyFont="1" applyFill="1" applyBorder="1" applyProtection="1">
      <protection locked="0"/>
    </xf>
    <xf numFmtId="0" fontId="19" fillId="3" borderId="20" xfId="0" applyFont="1" applyFill="1" applyBorder="1" applyProtection="1">
      <protection locked="0"/>
    </xf>
    <xf numFmtId="0" fontId="19" fillId="3" borderId="9" xfId="0" applyFont="1" applyFill="1" applyBorder="1" applyProtection="1">
      <protection locked="0"/>
    </xf>
    <xf numFmtId="0" fontId="19" fillId="3" borderId="14" xfId="0" applyFont="1" applyFill="1" applyBorder="1" applyProtection="1">
      <protection locked="0"/>
    </xf>
    <xf numFmtId="0" fontId="19" fillId="3" borderId="10" xfId="0" applyFont="1" applyFill="1" applyBorder="1" applyProtection="1">
      <protection locked="0"/>
    </xf>
    <xf numFmtId="0" fontId="3" fillId="0" borderId="0" xfId="0" applyFont="1" applyBorder="1"/>
    <xf numFmtId="0" fontId="3" fillId="0" borderId="0" xfId="0" applyFont="1" applyFill="1" applyBorder="1"/>
    <xf numFmtId="166" fontId="3" fillId="3" borderId="8" xfId="1" applyNumberFormat="1" applyFont="1" applyFill="1" applyBorder="1" applyAlignment="1" applyProtection="1">
      <alignment horizontal="center"/>
      <protection locked="0"/>
    </xf>
    <xf numFmtId="43" fontId="3" fillId="3" borderId="8" xfId="1" applyNumberFormat="1" applyFont="1" applyFill="1" applyBorder="1" applyAlignment="1" applyProtection="1">
      <alignment horizontal="center"/>
      <protection locked="0"/>
    </xf>
    <xf numFmtId="0" fontId="5" fillId="0" borderId="0" xfId="0" applyFont="1" applyFill="1" applyBorder="1" applyAlignment="1"/>
    <xf numFmtId="0" fontId="3" fillId="0" borderId="0" xfId="0" applyFont="1" applyBorder="1" applyProtection="1"/>
    <xf numFmtId="0" fontId="0" fillId="0" borderId="0" xfId="0" applyBorder="1"/>
    <xf numFmtId="0" fontId="6" fillId="3" borderId="8" xfId="0" applyFont="1" applyFill="1" applyBorder="1" applyAlignment="1" applyProtection="1">
      <alignment horizontal="center" wrapText="1"/>
      <protection locked="0"/>
    </xf>
    <xf numFmtId="49" fontId="3" fillId="3" borderId="8" xfId="0" applyNumberFormat="1" applyFont="1" applyFill="1" applyBorder="1" applyAlignment="1" applyProtection="1">
      <alignment horizontal="center" wrapText="1"/>
      <protection locked="0"/>
    </xf>
    <xf numFmtId="49" fontId="6" fillId="3" borderId="8" xfId="0" applyNumberFormat="1" applyFont="1" applyFill="1" applyBorder="1" applyAlignment="1" applyProtection="1">
      <alignment horizontal="center" wrapText="1"/>
      <protection locked="0"/>
    </xf>
    <xf numFmtId="0" fontId="6" fillId="3" borderId="8" xfId="0" applyNumberFormat="1" applyFont="1" applyFill="1" applyBorder="1" applyAlignment="1" applyProtection="1">
      <alignment horizontal="center" wrapText="1"/>
      <protection locked="0"/>
    </xf>
    <xf numFmtId="0" fontId="6" fillId="3" borderId="22" xfId="0" applyFont="1" applyFill="1" applyBorder="1" applyAlignment="1" applyProtection="1">
      <alignment horizontal="center" wrapText="1"/>
      <protection locked="0"/>
    </xf>
    <xf numFmtId="0" fontId="19" fillId="0" borderId="0" xfId="0" applyFont="1" applyFill="1" applyBorder="1" applyProtection="1">
      <protection locked="0"/>
    </xf>
    <xf numFmtId="0" fontId="5" fillId="0" borderId="0" xfId="0" applyFont="1" applyAlignment="1">
      <alignment vertical="center"/>
    </xf>
    <xf numFmtId="0" fontId="26" fillId="3" borderId="18" xfId="0" applyFont="1" applyFill="1" applyBorder="1" applyProtection="1">
      <protection locked="0"/>
    </xf>
    <xf numFmtId="0" fontId="26" fillId="3" borderId="38" xfId="0" applyFont="1" applyFill="1" applyBorder="1" applyProtection="1">
      <protection locked="0"/>
    </xf>
    <xf numFmtId="0" fontId="26" fillId="3" borderId="19" xfId="0" applyFont="1" applyFill="1" applyBorder="1" applyProtection="1">
      <protection locked="0"/>
    </xf>
    <xf numFmtId="0" fontId="26" fillId="3" borderId="39" xfId="0" applyFont="1" applyFill="1" applyBorder="1" applyProtection="1">
      <protection locked="0"/>
    </xf>
    <xf numFmtId="0" fontId="26" fillId="3" borderId="20" xfId="0" applyFont="1" applyFill="1" applyBorder="1" applyProtection="1">
      <protection locked="0"/>
    </xf>
    <xf numFmtId="0" fontId="26" fillId="3" borderId="9" xfId="0" applyFont="1" applyFill="1" applyBorder="1" applyProtection="1">
      <protection locked="0"/>
    </xf>
    <xf numFmtId="0" fontId="3" fillId="0" borderId="0" xfId="0" applyFont="1" applyFill="1" applyBorder="1" applyProtection="1"/>
    <xf numFmtId="0" fontId="27" fillId="0" borderId="0" xfId="4" applyFont="1" applyFill="1" applyBorder="1" applyAlignment="1" applyProtection="1">
      <alignment horizontal="center"/>
    </xf>
    <xf numFmtId="0" fontId="26" fillId="3" borderId="14" xfId="0" applyFont="1" applyFill="1" applyBorder="1" applyProtection="1">
      <protection locked="0"/>
    </xf>
    <xf numFmtId="0" fontId="26" fillId="3" borderId="10" xfId="0" applyFont="1" applyFill="1" applyBorder="1" applyProtection="1">
      <protection locked="0"/>
    </xf>
    <xf numFmtId="0" fontId="26" fillId="3" borderId="17" xfId="0" applyFont="1" applyFill="1" applyBorder="1" applyProtection="1">
      <protection locked="0"/>
    </xf>
    <xf numFmtId="0" fontId="26" fillId="3" borderId="11" xfId="0" applyFont="1" applyFill="1" applyBorder="1" applyProtection="1">
      <protection locked="0"/>
    </xf>
    <xf numFmtId="0" fontId="3" fillId="0" borderId="8" xfId="0" applyFont="1" applyBorder="1"/>
    <xf numFmtId="0" fontId="0" fillId="0" borderId="0" xfId="0" applyAlignment="1">
      <alignment horizontal="left"/>
    </xf>
    <xf numFmtId="0" fontId="4" fillId="0" borderId="8" xfId="0" applyFont="1" applyBorder="1"/>
    <xf numFmtId="0" fontId="3" fillId="0" borderId="8" xfId="0" applyFont="1" applyBorder="1" applyAlignment="1">
      <alignment wrapText="1"/>
    </xf>
    <xf numFmtId="6" fontId="0" fillId="0" borderId="10" xfId="0" applyNumberFormat="1" applyBorder="1" applyAlignment="1">
      <alignment horizontal="center"/>
    </xf>
    <xf numFmtId="0" fontId="3" fillId="0" borderId="10" xfId="0" applyFont="1" applyBorder="1" applyAlignment="1">
      <alignment horizontal="center"/>
    </xf>
    <xf numFmtId="6" fontId="0" fillId="0" borderId="11" xfId="0" applyNumberFormat="1" applyBorder="1" applyAlignment="1">
      <alignment horizontal="center"/>
    </xf>
    <xf numFmtId="0" fontId="3" fillId="0" borderId="10" xfId="0" applyFont="1" applyBorder="1" applyAlignment="1">
      <alignment horizontal="center" vertical="center"/>
    </xf>
    <xf numFmtId="0" fontId="3" fillId="0" borderId="0" xfId="0" applyFont="1" applyFill="1" applyBorder="1" applyAlignment="1">
      <alignment horizontal="center" wrapText="1"/>
    </xf>
    <xf numFmtId="0" fontId="4" fillId="2" borderId="30" xfId="0" applyFont="1" applyFill="1" applyBorder="1" applyAlignment="1">
      <alignment horizontal="center"/>
    </xf>
    <xf numFmtId="0" fontId="4" fillId="2" borderId="34" xfId="0" applyFont="1" applyFill="1" applyBorder="1" applyAlignment="1">
      <alignment horizontal="center"/>
    </xf>
    <xf numFmtId="0" fontId="4" fillId="2" borderId="41" xfId="0" applyFont="1" applyFill="1" applyBorder="1" applyAlignment="1">
      <alignment horizontal="center"/>
    </xf>
    <xf numFmtId="0" fontId="3" fillId="0" borderId="15" xfId="0" applyFont="1" applyBorder="1"/>
    <xf numFmtId="0" fontId="0" fillId="3" borderId="8" xfId="0" applyFill="1" applyBorder="1" applyAlignment="1" applyProtection="1">
      <alignment wrapText="1"/>
      <protection locked="0"/>
    </xf>
    <xf numFmtId="1" fontId="0" fillId="3" borderId="8" xfId="0" applyNumberFormat="1" applyFill="1" applyBorder="1" applyAlignment="1" applyProtection="1">
      <alignment horizontal="center" wrapText="1"/>
      <protection locked="0"/>
    </xf>
    <xf numFmtId="3" fontId="0" fillId="3" borderId="8" xfId="0" applyNumberFormat="1" applyFill="1" applyBorder="1" applyAlignment="1" applyProtection="1">
      <alignment wrapText="1"/>
      <protection locked="0"/>
    </xf>
    <xf numFmtId="0" fontId="0" fillId="3" borderId="8" xfId="0" applyFill="1" applyBorder="1" applyProtection="1">
      <protection locked="0"/>
    </xf>
    <xf numFmtId="0" fontId="0" fillId="3" borderId="8" xfId="0" applyFill="1" applyBorder="1" applyAlignment="1" applyProtection="1">
      <alignment horizontal="center"/>
      <protection locked="0"/>
    </xf>
    <xf numFmtId="0" fontId="3" fillId="3" borderId="8" xfId="0" applyFont="1" applyFill="1" applyBorder="1" applyAlignment="1" applyProtection="1">
      <alignment horizontal="left"/>
      <protection locked="0"/>
    </xf>
    <xf numFmtId="0" fontId="21" fillId="3" borderId="16" xfId="4" applyFont="1" applyFill="1" applyBorder="1" applyAlignment="1" applyProtection="1">
      <alignment horizontal="right"/>
      <protection locked="0"/>
    </xf>
    <xf numFmtId="0" fontId="21" fillId="3" borderId="16" xfId="4" applyFont="1" applyFill="1" applyBorder="1" applyAlignment="1" applyProtection="1">
      <alignment horizontal="right" wrapText="1"/>
      <protection locked="0"/>
    </xf>
    <xf numFmtId="0" fontId="23" fillId="3" borderId="8" xfId="0" applyFont="1" applyFill="1" applyBorder="1" applyAlignment="1" applyProtection="1">
      <alignment horizontal="right"/>
      <protection locked="0"/>
    </xf>
    <xf numFmtId="1" fontId="0" fillId="3" borderId="8" xfId="0" applyNumberFormat="1" applyFill="1" applyBorder="1" applyAlignment="1" applyProtection="1">
      <alignment horizontal="center"/>
      <protection locked="0"/>
    </xf>
    <xf numFmtId="0" fontId="3" fillId="3" borderId="8" xfId="0" applyFont="1" applyFill="1" applyBorder="1" applyAlignment="1" applyProtection="1">
      <alignment horizontal="center" wrapText="1"/>
      <protection locked="0"/>
    </xf>
    <xf numFmtId="0" fontId="3" fillId="3" borderId="8" xfId="0" applyFont="1" applyFill="1" applyBorder="1" applyProtection="1">
      <protection locked="0"/>
    </xf>
    <xf numFmtId="0" fontId="3" fillId="3" borderId="26" xfId="0" applyFont="1" applyFill="1" applyBorder="1" applyProtection="1">
      <protection locked="0"/>
    </xf>
    <xf numFmtId="0" fontId="3" fillId="3" borderId="15" xfId="0" applyFont="1" applyFill="1" applyBorder="1" applyProtection="1">
      <protection locked="0"/>
    </xf>
    <xf numFmtId="0" fontId="0" fillId="3" borderId="14" xfId="0" applyFill="1" applyBorder="1" applyProtection="1">
      <protection locked="0"/>
    </xf>
    <xf numFmtId="0" fontId="23" fillId="3" borderId="8" xfId="0" applyFont="1" applyFill="1" applyBorder="1" applyAlignment="1" applyProtection="1">
      <alignment horizontal="center"/>
      <protection locked="0"/>
    </xf>
    <xf numFmtId="0" fontId="0" fillId="3" borderId="10" xfId="0" applyFill="1" applyBorder="1" applyProtection="1">
      <protection locked="0"/>
    </xf>
    <xf numFmtId="0" fontId="25" fillId="3" borderId="14" xfId="0" applyFont="1" applyFill="1" applyBorder="1" applyProtection="1">
      <protection locked="0"/>
    </xf>
    <xf numFmtId="0" fontId="0" fillId="3" borderId="17" xfId="0" applyFill="1" applyBorder="1" applyProtection="1">
      <protection locked="0"/>
    </xf>
    <xf numFmtId="0" fontId="23" fillId="3" borderId="15" xfId="0" applyFont="1" applyFill="1" applyBorder="1" applyAlignment="1" applyProtection="1">
      <alignment horizontal="center"/>
      <protection locked="0"/>
    </xf>
    <xf numFmtId="0" fontId="0" fillId="3" borderId="15" xfId="0" applyFill="1" applyBorder="1" applyProtection="1">
      <protection locked="0"/>
    </xf>
    <xf numFmtId="0" fontId="0" fillId="3" borderId="11" xfId="0" applyFill="1" applyBorder="1" applyProtection="1">
      <protection locked="0"/>
    </xf>
    <xf numFmtId="2" fontId="0" fillId="3" borderId="8" xfId="0" applyNumberFormat="1" applyFill="1" applyBorder="1" applyAlignment="1" applyProtection="1">
      <alignment horizontal="center"/>
      <protection locked="0"/>
    </xf>
    <xf numFmtId="167" fontId="0" fillId="3" borderId="8" xfId="6" applyNumberFormat="1" applyFont="1" applyFill="1" applyBorder="1" applyAlignment="1" applyProtection="1">
      <alignment horizontal="center"/>
      <protection locked="0"/>
    </xf>
    <xf numFmtId="3" fontId="0" fillId="3" borderId="8" xfId="1" applyNumberFormat="1" applyFon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44" fontId="0" fillId="3" borderId="10" xfId="5" applyNumberFormat="1" applyFont="1" applyFill="1" applyBorder="1" applyAlignment="1" applyProtection="1">
      <alignment horizontal="center"/>
      <protection locked="0"/>
    </xf>
    <xf numFmtId="2" fontId="0" fillId="3" borderId="8" xfId="0" applyNumberFormat="1" applyFill="1" applyBorder="1" applyProtection="1">
      <protection locked="0"/>
    </xf>
    <xf numFmtId="167" fontId="0" fillId="3" borderId="8" xfId="0" applyNumberFormat="1" applyFill="1" applyBorder="1" applyProtection="1">
      <protection locked="0"/>
    </xf>
    <xf numFmtId="3" fontId="0" fillId="3" borderId="8" xfId="0" applyNumberFormat="1" applyFill="1" applyBorder="1" applyProtection="1">
      <protection locked="0"/>
    </xf>
    <xf numFmtId="164" fontId="0" fillId="3" borderId="8" xfId="0" applyNumberFormat="1" applyFill="1" applyBorder="1" applyProtection="1">
      <protection locked="0"/>
    </xf>
    <xf numFmtId="1" fontId="0" fillId="3" borderId="8" xfId="0" applyNumberFormat="1" applyFill="1" applyBorder="1" applyProtection="1">
      <protection locked="0"/>
    </xf>
    <xf numFmtId="44" fontId="0" fillId="3" borderId="10" xfId="0" applyNumberFormat="1" applyFill="1" applyBorder="1" applyProtection="1">
      <protection locked="0"/>
    </xf>
    <xf numFmtId="2" fontId="0" fillId="3" borderId="15" xfId="0" applyNumberFormat="1" applyFill="1" applyBorder="1" applyProtection="1">
      <protection locked="0"/>
    </xf>
    <xf numFmtId="167" fontId="0" fillId="3" borderId="15" xfId="0" applyNumberFormat="1" applyFill="1" applyBorder="1" applyProtection="1">
      <protection locked="0"/>
    </xf>
    <xf numFmtId="3" fontId="0" fillId="3" borderId="15" xfId="0" applyNumberFormat="1" applyFill="1" applyBorder="1" applyProtection="1">
      <protection locked="0"/>
    </xf>
    <xf numFmtId="164" fontId="0" fillId="3" borderId="15" xfId="0" applyNumberFormat="1" applyFill="1" applyBorder="1" applyProtection="1">
      <protection locked="0"/>
    </xf>
    <xf numFmtId="1" fontId="0" fillId="3" borderId="15" xfId="0" applyNumberFormat="1" applyFill="1" applyBorder="1" applyProtection="1">
      <protection locked="0"/>
    </xf>
    <xf numFmtId="44" fontId="0" fillId="3" borderId="11" xfId="0" applyNumberFormat="1" applyFill="1" applyBorder="1" applyProtection="1">
      <protection locked="0"/>
    </xf>
    <xf numFmtId="0" fontId="3" fillId="0" borderId="0" xfId="0" applyFont="1" applyProtection="1"/>
    <xf numFmtId="0" fontId="3" fillId="0" borderId="2"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16" fontId="3" fillId="0" borderId="23" xfId="0" quotePrefix="1" applyNumberFormat="1" applyFont="1" applyFill="1" applyBorder="1" applyAlignment="1" applyProtection="1">
      <alignment horizontal="center" vertical="center" wrapText="1"/>
    </xf>
    <xf numFmtId="0" fontId="4" fillId="0" borderId="0" xfId="0" applyFont="1" applyProtection="1"/>
    <xf numFmtId="0" fontId="3" fillId="0" borderId="0" xfId="0" quotePrefix="1" applyFont="1" applyProtection="1"/>
    <xf numFmtId="0" fontId="4" fillId="0" borderId="0" xfId="0" applyFont="1" applyFill="1" applyBorder="1" applyAlignment="1" applyProtection="1">
      <alignment horizontal="right"/>
    </xf>
    <xf numFmtId="0" fontId="5" fillId="0" borderId="0" xfId="0" applyFont="1" applyFill="1" applyBorder="1" applyAlignment="1" applyProtection="1"/>
    <xf numFmtId="0" fontId="5" fillId="0" borderId="0" xfId="0" applyFont="1" applyAlignment="1" applyProtection="1"/>
    <xf numFmtId="0" fontId="0" fillId="0" borderId="0" xfId="0" applyFill="1" applyBorder="1" applyAlignment="1" applyProtection="1"/>
    <xf numFmtId="0" fontId="0" fillId="0" borderId="0" xfId="0" applyProtection="1"/>
    <xf numFmtId="0" fontId="13" fillId="0" borderId="0" xfId="0" applyFont="1" applyBorder="1" applyAlignment="1" applyProtection="1">
      <alignment horizontal="left" vertical="top"/>
    </xf>
    <xf numFmtId="0" fontId="12" fillId="0" borderId="0" xfId="0" applyFont="1" applyFill="1" applyBorder="1" applyAlignment="1" applyProtection="1"/>
    <xf numFmtId="0" fontId="0" fillId="0" borderId="0" xfId="0" applyBorder="1" applyAlignment="1" applyProtection="1">
      <alignment horizontal="center"/>
    </xf>
    <xf numFmtId="0" fontId="4" fillId="0" borderId="0" xfId="0" applyFont="1" applyAlignment="1" applyProtection="1"/>
    <xf numFmtId="0" fontId="3" fillId="0" borderId="0" xfId="0" applyFont="1" applyBorder="1" applyAlignment="1" applyProtection="1">
      <alignment horizontal="center"/>
    </xf>
    <xf numFmtId="0" fontId="18" fillId="0" borderId="0" xfId="0" applyFont="1" applyAlignment="1" applyProtection="1"/>
    <xf numFmtId="0" fontId="3" fillId="0" borderId="0" xfId="0" applyFont="1" applyAlignment="1" applyProtection="1"/>
    <xf numFmtId="0" fontId="3" fillId="0" borderId="0" xfId="0" applyFont="1" applyFill="1" applyAlignment="1">
      <alignment horizontal="left"/>
    </xf>
    <xf numFmtId="0" fontId="3" fillId="0" borderId="0" xfId="0" applyFont="1" applyFill="1" applyAlignment="1">
      <alignment horizontal="center"/>
    </xf>
    <xf numFmtId="0" fontId="23" fillId="7" borderId="8" xfId="0" applyFont="1" applyFill="1" applyBorder="1" applyAlignment="1" applyProtection="1">
      <alignment horizontal="center"/>
      <protection locked="0"/>
    </xf>
    <xf numFmtId="0" fontId="3" fillId="3" borderId="8" xfId="0" applyFont="1" applyFill="1" applyBorder="1" applyAlignment="1" applyProtection="1">
      <alignment wrapText="1"/>
      <protection locked="0"/>
    </xf>
    <xf numFmtId="0" fontId="4" fillId="0" borderId="0" xfId="0" applyFont="1"/>
    <xf numFmtId="0" fontId="30" fillId="0" borderId="0" xfId="0" applyFont="1" applyAlignment="1">
      <alignment horizontal="left" vertical="center" wrapText="1"/>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xf>
    <xf numFmtId="0" fontId="31" fillId="0" borderId="0" xfId="7" applyAlignment="1" applyProtection="1">
      <alignment horizontal="left" wrapText="1"/>
    </xf>
    <xf numFmtId="0" fontId="4" fillId="0" borderId="0" xfId="0" applyFont="1" applyBorder="1"/>
    <xf numFmtId="3" fontId="3" fillId="9" borderId="8" xfId="0" applyNumberFormat="1" applyFont="1" applyFill="1" applyBorder="1" applyProtection="1">
      <protection locked="0"/>
    </xf>
    <xf numFmtId="3" fontId="3" fillId="0" borderId="0" xfId="0" applyNumberFormat="1" applyFont="1" applyBorder="1" applyProtection="1"/>
    <xf numFmtId="3" fontId="3" fillId="9" borderId="8" xfId="0" applyNumberFormat="1" applyFont="1" applyFill="1" applyBorder="1" applyAlignment="1" applyProtection="1">
      <alignment horizontal="center"/>
      <protection locked="0"/>
    </xf>
    <xf numFmtId="0" fontId="4" fillId="0" borderId="0" xfId="0" applyFont="1" applyAlignment="1" applyProtection="1">
      <alignment horizontal="left"/>
    </xf>
    <xf numFmtId="0" fontId="19" fillId="3" borderId="39" xfId="0" applyFont="1" applyFill="1" applyBorder="1" applyProtection="1">
      <protection locked="0"/>
    </xf>
    <xf numFmtId="3" fontId="4" fillId="3" borderId="8" xfId="0" applyNumberFormat="1" applyFont="1" applyFill="1" applyBorder="1" applyAlignment="1" applyProtection="1">
      <protection locked="0"/>
    </xf>
    <xf numFmtId="166" fontId="23" fillId="7" borderId="8" xfId="1" applyNumberFormat="1" applyFont="1" applyFill="1" applyBorder="1" applyAlignment="1" applyProtection="1">
      <protection locked="0"/>
    </xf>
    <xf numFmtId="0" fontId="0" fillId="0" borderId="0" xfId="0" applyFill="1" applyBorder="1" applyAlignment="1">
      <alignment vertical="center"/>
    </xf>
    <xf numFmtId="9" fontId="4" fillId="7" borderId="8" xfId="0" applyNumberFormat="1" applyFont="1" applyFill="1" applyBorder="1" applyAlignment="1" applyProtection="1">
      <alignment vertical="center"/>
      <protection locked="0"/>
    </xf>
    <xf numFmtId="9" fontId="23" fillId="7" borderId="8" xfId="1" applyNumberFormat="1" applyFont="1" applyFill="1" applyBorder="1" applyAlignment="1" applyProtection="1">
      <alignment wrapText="1"/>
      <protection locked="0"/>
    </xf>
    <xf numFmtId="166" fontId="23" fillId="7" borderId="8" xfId="1" applyNumberFormat="1" applyFont="1" applyFill="1" applyBorder="1" applyAlignment="1" applyProtection="1">
      <alignment horizontal="center" wrapText="1"/>
      <protection locked="0"/>
    </xf>
    <xf numFmtId="166" fontId="23" fillId="7" borderId="8" xfId="1" applyNumberFormat="1" applyFont="1" applyFill="1" applyBorder="1"/>
    <xf numFmtId="0" fontId="24" fillId="7" borderId="8" xfId="0" applyFont="1" applyFill="1" applyBorder="1"/>
    <xf numFmtId="168" fontId="4" fillId="3" borderId="8" xfId="8" applyNumberFormat="1" applyFont="1" applyFill="1" applyBorder="1" applyAlignment="1" applyProtection="1">
      <protection locked="0"/>
    </xf>
    <xf numFmtId="44" fontId="23" fillId="7" borderId="8" xfId="8" applyFont="1" applyFill="1" applyBorder="1"/>
    <xf numFmtId="168" fontId="4" fillId="3" borderId="8" xfId="8" applyNumberFormat="1" applyFont="1" applyFill="1" applyBorder="1" applyAlignment="1" applyProtection="1">
      <alignment horizontal="right"/>
      <protection locked="0"/>
    </xf>
    <xf numFmtId="0" fontId="3" fillId="0" borderId="0" xfId="0" applyFont="1" applyFill="1" applyBorder="1" applyAlignment="1">
      <alignment horizontal="left"/>
    </xf>
    <xf numFmtId="168" fontId="4" fillId="0" borderId="0" xfId="8" applyNumberFormat="1" applyFont="1" applyFill="1" applyBorder="1" applyAlignment="1" applyProtection="1">
      <alignment horizontal="right"/>
      <protection locked="0"/>
    </xf>
    <xf numFmtId="0" fontId="0" fillId="0" borderId="0" xfId="0" applyBorder="1" applyAlignment="1">
      <alignment horizontal="left"/>
    </xf>
    <xf numFmtId="0" fontId="0" fillId="7" borderId="12" xfId="0" applyFill="1" applyBorder="1" applyAlignment="1" applyProtection="1"/>
    <xf numFmtId="0" fontId="0" fillId="7" borderId="28" xfId="0" applyFill="1" applyBorder="1" applyAlignment="1" applyProtection="1"/>
    <xf numFmtId="0" fontId="0" fillId="7" borderId="29" xfId="0" applyFill="1" applyBorder="1" applyAlignment="1" applyProtection="1"/>
    <xf numFmtId="0" fontId="0" fillId="0" borderId="8" xfId="0" applyBorder="1" applyAlignment="1" applyProtection="1">
      <alignment horizontal="center" wrapText="1"/>
    </xf>
    <xf numFmtId="0" fontId="0" fillId="0" borderId="8" xfId="0" applyBorder="1" applyProtection="1"/>
    <xf numFmtId="0" fontId="20" fillId="3" borderId="8" xfId="0" applyFont="1" applyFill="1" applyBorder="1" applyAlignment="1" applyProtection="1">
      <alignment horizontal="center"/>
      <protection locked="0"/>
    </xf>
    <xf numFmtId="3" fontId="20" fillId="3" borderId="8" xfId="1" applyNumberFormat="1" applyFont="1" applyFill="1" applyBorder="1" applyAlignment="1" applyProtection="1">
      <alignment horizontal="center"/>
      <protection locked="0"/>
    </xf>
    <xf numFmtId="166" fontId="0" fillId="0" borderId="8" xfId="1" applyNumberFormat="1" applyFont="1" applyBorder="1" applyAlignment="1" applyProtection="1">
      <alignment horizontal="center"/>
    </xf>
    <xf numFmtId="18" fontId="34" fillId="3" borderId="8" xfId="0" applyNumberFormat="1" applyFont="1" applyFill="1" applyBorder="1" applyAlignment="1" applyProtection="1">
      <alignment horizontal="center"/>
      <protection locked="0"/>
    </xf>
    <xf numFmtId="0" fontId="0" fillId="0" borderId="42" xfId="0" applyBorder="1" applyAlignment="1" applyProtection="1">
      <alignment horizontal="center"/>
    </xf>
    <xf numFmtId="0" fontId="0" fillId="0" borderId="22" xfId="0" applyBorder="1" applyAlignment="1" applyProtection="1">
      <alignment horizontal="center"/>
    </xf>
    <xf numFmtId="3" fontId="0" fillId="0" borderId="22" xfId="0" applyNumberFormat="1" applyBorder="1" applyAlignment="1" applyProtection="1">
      <alignment horizontal="center"/>
    </xf>
    <xf numFmtId="166" fontId="0" fillId="0" borderId="22" xfId="1" applyNumberFormat="1" applyFont="1" applyBorder="1" applyAlignment="1" applyProtection="1">
      <alignment horizontal="center"/>
    </xf>
    <xf numFmtId="3" fontId="3" fillId="3" borderId="8" xfId="0" applyNumberFormat="1" applyFont="1" applyFill="1" applyBorder="1" applyProtection="1">
      <protection locked="0"/>
    </xf>
    <xf numFmtId="0" fontId="4" fillId="0" borderId="0" xfId="0" applyFont="1" applyAlignment="1" applyProtection="1">
      <alignment wrapText="1"/>
    </xf>
    <xf numFmtId="1" fontId="4" fillId="0" borderId="0" xfId="0" applyNumberFormat="1" applyFont="1" applyAlignment="1" applyProtection="1">
      <alignment horizontal="center"/>
    </xf>
    <xf numFmtId="0" fontId="4" fillId="0" borderId="0" xfId="0" applyFont="1" applyAlignment="1">
      <alignment horizontal="center" wrapText="1"/>
    </xf>
    <xf numFmtId="1" fontId="0" fillId="0" borderId="0" xfId="0" applyNumberForma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center"/>
    </xf>
    <xf numFmtId="0" fontId="23" fillId="0" borderId="0" xfId="0" applyFont="1" applyAlignment="1" applyProtection="1">
      <alignment horizontal="center" wrapText="1"/>
    </xf>
    <xf numFmtId="0" fontId="4" fillId="0" borderId="8" xfId="0" applyFont="1" applyFill="1" applyBorder="1" applyAlignment="1" applyProtection="1">
      <alignment horizontal="center"/>
    </xf>
    <xf numFmtId="0" fontId="4" fillId="0" borderId="8" xfId="0" applyFont="1" applyBorder="1" applyAlignment="1" applyProtection="1">
      <alignment horizontal="center"/>
    </xf>
    <xf numFmtId="0" fontId="3" fillId="0" borderId="0" xfId="0" applyFont="1" applyFill="1" applyBorder="1" applyAlignment="1" applyProtection="1">
      <alignment horizontal="left"/>
    </xf>
    <xf numFmtId="168" fontId="4" fillId="0" borderId="0" xfId="8" applyNumberFormat="1" applyFont="1" applyFill="1" applyBorder="1" applyAlignment="1" applyProtection="1">
      <alignment horizontal="right"/>
    </xf>
    <xf numFmtId="0" fontId="0" fillId="0" borderId="0" xfId="0" applyBorder="1" applyAlignment="1" applyProtection="1">
      <alignment horizontal="left"/>
    </xf>
    <xf numFmtId="0" fontId="0" fillId="0" borderId="0" xfId="0" applyAlignment="1" applyProtection="1">
      <alignment wrapText="1"/>
    </xf>
    <xf numFmtId="0" fontId="4" fillId="0" borderId="0" xfId="0" applyFont="1" applyBorder="1" applyAlignment="1" applyProtection="1">
      <alignment horizontal="left"/>
    </xf>
    <xf numFmtId="0" fontId="0" fillId="0" borderId="0" xfId="0" applyAlignment="1" applyProtection="1">
      <alignment horizontal="right"/>
    </xf>
    <xf numFmtId="0" fontId="0" fillId="0" borderId="0" xfId="0" applyFont="1" applyFill="1" applyBorder="1" applyProtection="1"/>
    <xf numFmtId="0" fontId="4" fillId="0" borderId="0" xfId="0" applyFont="1" applyFill="1" applyBorder="1" applyProtection="1"/>
    <xf numFmtId="0" fontId="33" fillId="8" borderId="8" xfId="0" applyFont="1" applyFill="1" applyBorder="1" applyAlignment="1" applyProtection="1">
      <alignment horizontal="center" vertical="center"/>
    </xf>
    <xf numFmtId="0" fontId="35" fillId="8" borderId="8" xfId="0" applyFont="1" applyFill="1" applyBorder="1" applyAlignment="1" applyProtection="1">
      <alignment horizontal="center" vertical="center" wrapText="1"/>
    </xf>
    <xf numFmtId="169" fontId="35" fillId="8" borderId="8" xfId="0" applyNumberFormat="1" applyFont="1" applyFill="1" applyBorder="1" applyAlignment="1" applyProtection="1">
      <alignment horizontal="center" vertical="center" wrapText="1"/>
    </xf>
    <xf numFmtId="0" fontId="33" fillId="0" borderId="8" xfId="0" applyFont="1" applyBorder="1" applyProtection="1"/>
    <xf numFmtId="4" fontId="3" fillId="0" borderId="8" xfId="0" applyNumberFormat="1" applyFont="1" applyBorder="1" applyAlignment="1" applyProtection="1">
      <alignment horizontal="center"/>
    </xf>
    <xf numFmtId="4" fontId="0" fillId="10" borderId="8" xfId="0" applyNumberFormat="1" applyFill="1" applyBorder="1" applyAlignment="1" applyProtection="1">
      <alignment horizontal="center"/>
    </xf>
    <xf numFmtId="0" fontId="33" fillId="0" borderId="0" xfId="0" applyFont="1" applyFill="1" applyBorder="1" applyProtection="1"/>
    <xf numFmtId="4" fontId="0" fillId="0" borderId="8" xfId="0" applyNumberFormat="1" applyBorder="1" applyAlignment="1" applyProtection="1">
      <alignment horizontal="center"/>
    </xf>
    <xf numFmtId="169" fontId="0" fillId="0" borderId="0" xfId="0" applyNumberFormat="1" applyAlignment="1" applyProtection="1">
      <alignment horizontal="center"/>
    </xf>
    <xf numFmtId="0" fontId="3" fillId="0" borderId="0" xfId="0" applyFont="1" applyAlignment="1">
      <alignment wrapText="1"/>
    </xf>
    <xf numFmtId="0" fontId="36" fillId="0" borderId="8" xfId="3" applyFont="1" applyFill="1" applyBorder="1" applyAlignment="1" applyProtection="1">
      <alignment horizontal="center" vertical="center" wrapText="1"/>
    </xf>
    <xf numFmtId="0" fontId="37" fillId="0" borderId="8" xfId="3" quotePrefix="1" applyFont="1" applyFill="1" applyBorder="1" applyAlignment="1" applyProtection="1">
      <alignment horizontal="center" vertical="center" wrapText="1"/>
    </xf>
    <xf numFmtId="6" fontId="37" fillId="12" borderId="8" xfId="3" applyNumberFormat="1" applyFont="1" applyFill="1" applyBorder="1" applyAlignment="1" applyProtection="1">
      <alignment horizontal="center" vertical="center" wrapText="1"/>
    </xf>
    <xf numFmtId="0" fontId="36" fillId="12" borderId="8" xfId="10" applyFont="1" applyFill="1" applyBorder="1" applyAlignment="1">
      <alignment horizontal="center" vertical="center" wrapText="1"/>
    </xf>
    <xf numFmtId="0" fontId="37" fillId="12" borderId="8" xfId="10" applyFont="1" applyFill="1" applyBorder="1" applyAlignment="1">
      <alignment horizontal="center" vertical="center" wrapText="1"/>
    </xf>
    <xf numFmtId="164" fontId="37" fillId="12" borderId="8" xfId="10" applyNumberFormat="1" applyFont="1" applyFill="1" applyBorder="1" applyAlignment="1">
      <alignment horizontal="center" vertical="center" wrapText="1"/>
    </xf>
    <xf numFmtId="6" fontId="37" fillId="12" borderId="8" xfId="10" applyNumberFormat="1" applyFont="1" applyFill="1" applyBorder="1" applyAlignment="1">
      <alignment horizontal="center" vertical="center" wrapText="1"/>
    </xf>
    <xf numFmtId="0" fontId="37" fillId="4" borderId="8" xfId="10" quotePrefix="1" applyFont="1" applyFill="1" applyBorder="1" applyAlignment="1" applyProtection="1">
      <alignment horizontal="center" vertical="center" wrapText="1"/>
    </xf>
    <xf numFmtId="0" fontId="23" fillId="2" borderId="8" xfId="0" applyFont="1" applyFill="1" applyBorder="1" applyAlignment="1" applyProtection="1">
      <alignment horizontal="center"/>
      <protection locked="0"/>
    </xf>
    <xf numFmtId="0" fontId="3" fillId="0" borderId="0" xfId="0" applyFont="1" applyFill="1" applyAlignment="1">
      <alignment horizontal="left" vertical="top" wrapText="1"/>
    </xf>
    <xf numFmtId="0" fontId="4" fillId="0" borderId="0" xfId="0" applyFont="1" applyAlignment="1" applyProtection="1">
      <alignment horizontal="left" wrapText="1"/>
    </xf>
    <xf numFmtId="0" fontId="4" fillId="7" borderId="8" xfId="0" applyFont="1" applyFill="1" applyBorder="1" applyAlignment="1" applyProtection="1">
      <alignment horizontal="center" wrapText="1"/>
    </xf>
    <xf numFmtId="0" fontId="3" fillId="0" borderId="0" xfId="0" applyFont="1" applyAlignment="1" applyProtection="1">
      <alignment horizontal="left" wrapText="1"/>
    </xf>
    <xf numFmtId="44" fontId="3" fillId="0" borderId="0" xfId="5" applyNumberFormat="1" applyFont="1" applyAlignment="1" applyProtection="1">
      <alignment horizontal="left" wrapText="1"/>
    </xf>
    <xf numFmtId="0" fontId="0" fillId="0" borderId="0" xfId="0" applyProtection="1">
      <protection locked="0"/>
    </xf>
    <xf numFmtId="0" fontId="14" fillId="0" borderId="0" xfId="0" applyFont="1" applyFill="1" applyBorder="1" applyAlignment="1"/>
    <xf numFmtId="0" fontId="14" fillId="0" borderId="1" xfId="0" applyFont="1" applyFill="1" applyBorder="1" applyAlignment="1"/>
    <xf numFmtId="0" fontId="0" fillId="3" borderId="8" xfId="0" applyFill="1" applyBorder="1" applyAlignment="1" applyProtection="1">
      <alignment horizontal="center" wrapText="1"/>
      <protection locked="0"/>
    </xf>
    <xf numFmtId="166" fontId="4" fillId="0" borderId="0" xfId="1" applyNumberFormat="1" applyFont="1" applyAlignment="1" applyProtection="1">
      <alignment horizontal="center"/>
    </xf>
    <xf numFmtId="0" fontId="4" fillId="0" borderId="0" xfId="0" applyFont="1" applyFill="1" applyBorder="1" applyAlignment="1">
      <alignment vertical="center"/>
    </xf>
    <xf numFmtId="0" fontId="43" fillId="0" borderId="0" xfId="0" applyFont="1" applyFill="1" applyBorder="1" applyAlignment="1" applyProtection="1">
      <alignment horizontal="center"/>
    </xf>
    <xf numFmtId="0" fontId="3" fillId="0" borderId="0" xfId="0" applyFont="1" applyAlignment="1">
      <alignment horizontal="center"/>
    </xf>
    <xf numFmtId="0" fontId="45" fillId="0" borderId="0" xfId="0" applyFont="1"/>
    <xf numFmtId="18" fontId="3" fillId="0" borderId="0" xfId="0" quotePrefix="1" applyNumberFormat="1" applyFont="1" applyAlignment="1">
      <alignment horizontal="center"/>
    </xf>
    <xf numFmtId="0" fontId="3" fillId="0" borderId="0" xfId="0" quotePrefix="1" applyFont="1" applyAlignment="1">
      <alignment horizontal="center"/>
    </xf>
    <xf numFmtId="0" fontId="20" fillId="3" borderId="12" xfId="0" applyFont="1" applyFill="1" applyBorder="1" applyAlignment="1" applyProtection="1">
      <alignment horizontal="center"/>
      <protection locked="0"/>
    </xf>
    <xf numFmtId="0" fontId="20" fillId="3" borderId="28" xfId="0" applyFont="1" applyFill="1" applyBorder="1" applyAlignment="1" applyProtection="1">
      <alignment horizontal="center"/>
      <protection locked="0"/>
    </xf>
    <xf numFmtId="0" fontId="20" fillId="3" borderId="29" xfId="0" applyFont="1" applyFill="1" applyBorder="1" applyAlignment="1" applyProtection="1">
      <alignment horizontal="center"/>
      <protection locked="0"/>
    </xf>
    <xf numFmtId="0" fontId="3" fillId="0" borderId="0" xfId="0" applyFont="1" applyProtection="1">
      <protection locked="0"/>
    </xf>
    <xf numFmtId="0" fontId="0" fillId="0" borderId="0" xfId="0" applyAlignment="1" applyProtection="1">
      <alignment wrapText="1"/>
      <protection locked="0"/>
    </xf>
    <xf numFmtId="0" fontId="3" fillId="0" borderId="0" xfId="0" applyFont="1" applyAlignment="1" applyProtection="1">
      <alignment horizontal="center"/>
      <protection locked="0"/>
    </xf>
    <xf numFmtId="0" fontId="0" fillId="3" borderId="15" xfId="0" applyFill="1" applyBorder="1" applyAlignment="1" applyProtection="1">
      <alignment wrapText="1"/>
      <protection locked="0"/>
    </xf>
    <xf numFmtId="0" fontId="0" fillId="3" borderId="14" xfId="0" applyFill="1" applyBorder="1" applyAlignment="1" applyProtection="1">
      <alignment horizontal="center" wrapText="1"/>
      <protection locked="0"/>
    </xf>
    <xf numFmtId="0" fontId="0" fillId="3" borderId="14" xfId="0" applyFill="1" applyBorder="1" applyAlignment="1" applyProtection="1">
      <alignment wrapText="1"/>
      <protection locked="0"/>
    </xf>
    <xf numFmtId="0" fontId="0" fillId="3" borderId="17" xfId="0" applyFill="1" applyBorder="1" applyAlignment="1" applyProtection="1">
      <alignment wrapText="1"/>
      <protection locked="0"/>
    </xf>
    <xf numFmtId="0" fontId="19" fillId="3" borderId="17" xfId="0" applyFont="1" applyFill="1" applyBorder="1" applyProtection="1">
      <protection locked="0"/>
    </xf>
    <xf numFmtId="0" fontId="19" fillId="3" borderId="11" xfId="0" applyFont="1" applyFill="1" applyBorder="1" applyProtection="1">
      <protection locked="0"/>
    </xf>
    <xf numFmtId="0" fontId="5" fillId="0" borderId="0" xfId="4" applyFont="1" applyFill="1" applyBorder="1" applyAlignment="1" applyProtection="1">
      <alignment horizontal="center"/>
    </xf>
    <xf numFmtId="0" fontId="3" fillId="3" borderId="14" xfId="0" applyFont="1" applyFill="1" applyBorder="1" applyProtection="1">
      <protection locked="0"/>
    </xf>
    <xf numFmtId="0" fontId="3" fillId="0" borderId="8" xfId="0" applyFont="1" applyFill="1" applyBorder="1" applyAlignment="1" applyProtection="1">
      <alignment wrapText="1"/>
    </xf>
    <xf numFmtId="0" fontId="3" fillId="3" borderId="20" xfId="0" applyFont="1" applyFill="1" applyBorder="1" applyProtection="1">
      <protection locked="0"/>
    </xf>
    <xf numFmtId="0" fontId="3" fillId="0" borderId="27" xfId="0" applyFont="1" applyFill="1" applyBorder="1" applyAlignment="1" applyProtection="1">
      <alignment wrapText="1"/>
    </xf>
    <xf numFmtId="0" fontId="3" fillId="0" borderId="27" xfId="0" applyFont="1" applyFill="1" applyBorder="1" applyProtection="1"/>
    <xf numFmtId="0" fontId="3" fillId="0" borderId="9" xfId="0" applyFont="1" applyFill="1" applyBorder="1" applyProtection="1"/>
    <xf numFmtId="0" fontId="3" fillId="3" borderId="50" xfId="0" applyFont="1" applyFill="1" applyBorder="1" applyProtection="1">
      <protection locked="0"/>
    </xf>
    <xf numFmtId="0" fontId="3" fillId="4" borderId="8" xfId="4" applyFont="1" applyFill="1" applyBorder="1" applyAlignment="1" applyProtection="1">
      <alignment horizontal="center" wrapText="1"/>
    </xf>
    <xf numFmtId="0" fontId="3" fillId="3" borderId="17" xfId="0" applyFont="1" applyFill="1" applyBorder="1" applyProtection="1">
      <protection locked="0"/>
    </xf>
    <xf numFmtId="0" fontId="3" fillId="3" borderId="51" xfId="0" applyFont="1" applyFill="1" applyBorder="1" applyProtection="1">
      <protection locked="0"/>
    </xf>
    <xf numFmtId="0" fontId="3" fillId="4" borderId="0" xfId="4" applyFont="1" applyFill="1" applyBorder="1" applyAlignment="1" applyProtection="1"/>
    <xf numFmtId="0" fontId="3" fillId="0" borderId="27" xfId="4" applyFont="1" applyFill="1" applyBorder="1" applyAlignment="1" applyProtection="1">
      <alignment horizontal="center"/>
    </xf>
    <xf numFmtId="0" fontId="3" fillId="0" borderId="8" xfId="4" applyFont="1" applyFill="1" applyBorder="1" applyAlignment="1" applyProtection="1">
      <alignment horizontal="center"/>
    </xf>
    <xf numFmtId="0" fontId="3" fillId="0" borderId="8" xfId="4" applyFont="1" applyFill="1" applyBorder="1" applyAlignment="1" applyProtection="1">
      <alignment horizontal="center" wrapText="1"/>
    </xf>
    <xf numFmtId="0" fontId="3" fillId="0" borderId="15" xfId="4" applyFont="1" applyFill="1" applyBorder="1" applyAlignment="1" applyProtection="1">
      <alignment horizontal="center"/>
    </xf>
    <xf numFmtId="0" fontId="3" fillId="0" borderId="10" xfId="4" applyFont="1" applyFill="1" applyBorder="1" applyAlignment="1" applyProtection="1">
      <alignment horizontal="center"/>
    </xf>
    <xf numFmtId="0" fontId="3" fillId="0" borderId="2" xfId="4" applyFont="1" applyFill="1" applyBorder="1" applyAlignment="1" applyProtection="1">
      <alignment horizontal="center"/>
    </xf>
    <xf numFmtId="0" fontId="3" fillId="0" borderId="11" xfId="4" applyFont="1" applyFill="1" applyBorder="1" applyAlignment="1" applyProtection="1">
      <alignment horizontal="center"/>
    </xf>
    <xf numFmtId="0" fontId="4" fillId="2" borderId="8" xfId="0" applyFont="1" applyFill="1" applyBorder="1" applyAlignment="1" applyProtection="1">
      <alignment horizontal="right"/>
    </xf>
    <xf numFmtId="0" fontId="42" fillId="0" borderId="0" xfId="0" applyFont="1" applyFill="1" applyBorder="1" applyAlignment="1" applyProtection="1">
      <alignment horizontal="center" wrapText="1"/>
    </xf>
    <xf numFmtId="0" fontId="0" fillId="0" borderId="0" xfId="0" applyBorder="1" applyAlignment="1">
      <alignment horizontal="left" vertical="center" wrapText="1"/>
    </xf>
    <xf numFmtId="6" fontId="0" fillId="0" borderId="0" xfId="0" applyNumberFormat="1" applyBorder="1" applyAlignment="1">
      <alignment horizontal="center"/>
    </xf>
    <xf numFmtId="0" fontId="4" fillId="2" borderId="13" xfId="0" applyFont="1" applyFill="1" applyBorder="1" applyAlignment="1" applyProtection="1">
      <alignment horizontal="center" vertical="center" wrapText="1"/>
    </xf>
    <xf numFmtId="0" fontId="51" fillId="0" borderId="0" xfId="0" applyFont="1" applyFill="1" applyAlignment="1">
      <alignment horizontal="center" wrapText="1"/>
    </xf>
    <xf numFmtId="0" fontId="3" fillId="0" borderId="23" xfId="0" quotePrefix="1" applyNumberFormat="1" applyFont="1" applyFill="1" applyBorder="1" applyAlignment="1" applyProtection="1">
      <alignment horizontal="center" vertical="center" wrapText="1"/>
    </xf>
    <xf numFmtId="0" fontId="25" fillId="0" borderId="0" xfId="0" applyFont="1"/>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3" fillId="0" borderId="0" xfId="0" applyFont="1" applyAlignment="1" applyProtection="1">
      <alignment wrapText="1"/>
      <protection locked="0"/>
    </xf>
    <xf numFmtId="166" fontId="3" fillId="3" borderId="14" xfId="1" applyNumberFormat="1" applyFont="1" applyFill="1" applyBorder="1" applyAlignment="1" applyProtection="1">
      <alignment horizontal="center"/>
      <protection locked="0"/>
    </xf>
    <xf numFmtId="43" fontId="3" fillId="3" borderId="14" xfId="1" applyFont="1" applyFill="1" applyBorder="1" applyAlignment="1" applyProtection="1">
      <alignment horizontal="center"/>
      <protection locked="0"/>
    </xf>
    <xf numFmtId="43" fontId="3" fillId="3" borderId="17" xfId="1" applyFont="1" applyFill="1" applyBorder="1" applyAlignment="1" applyProtection="1">
      <alignment horizontal="center"/>
      <protection locked="0"/>
    </xf>
    <xf numFmtId="0" fontId="3" fillId="9" borderId="9" xfId="0" applyNumberFormat="1" applyFont="1" applyFill="1" applyBorder="1" applyAlignment="1" applyProtection="1">
      <alignment horizontal="left" wrapText="1"/>
      <protection locked="0"/>
    </xf>
    <xf numFmtId="0" fontId="3" fillId="9" borderId="10" xfId="0" applyNumberFormat="1" applyFont="1" applyFill="1" applyBorder="1" applyAlignment="1" applyProtection="1">
      <alignment horizontal="left" wrapText="1"/>
      <protection locked="0"/>
    </xf>
    <xf numFmtId="0" fontId="3" fillId="9" borderId="11" xfId="0" applyNumberFormat="1" applyFont="1" applyFill="1" applyBorder="1" applyAlignment="1" applyProtection="1">
      <alignment horizontal="left" wrapText="1"/>
      <protection locked="0"/>
    </xf>
    <xf numFmtId="0" fontId="3" fillId="3" borderId="10" xfId="0" applyNumberFormat="1" applyFont="1" applyFill="1" applyBorder="1" applyAlignment="1" applyProtection="1">
      <alignment horizontal="left" wrapText="1"/>
      <protection locked="0"/>
    </xf>
    <xf numFmtId="0" fontId="4" fillId="0" borderId="0" xfId="0" applyFont="1" applyAlignment="1" applyProtection="1">
      <alignment horizontal="left" wrapText="1"/>
    </xf>
    <xf numFmtId="0" fontId="4" fillId="2" borderId="8" xfId="0" applyFont="1" applyFill="1" applyBorder="1" applyAlignment="1">
      <alignment horizontal="center"/>
    </xf>
    <xf numFmtId="0" fontId="3" fillId="0" borderId="0" xfId="0" applyFont="1" applyFill="1" applyBorder="1" applyAlignment="1" applyProtection="1">
      <alignment horizontal="left" vertical="top" wrapText="1"/>
    </xf>
    <xf numFmtId="0" fontId="3" fillId="11" borderId="8" xfId="0" applyFont="1" applyFill="1" applyBorder="1" applyAlignment="1">
      <alignment horizontal="left" vertical="top" wrapText="1"/>
    </xf>
    <xf numFmtId="171" fontId="3" fillId="11" borderId="8" xfId="0" applyNumberFormat="1" applyFont="1" applyFill="1" applyBorder="1" applyAlignment="1">
      <alignment horizontal="left" vertical="top" wrapText="1"/>
    </xf>
    <xf numFmtId="0" fontId="4" fillId="11" borderId="8" xfId="0" applyFont="1" applyFill="1" applyBorder="1" applyAlignment="1" applyProtection="1">
      <alignment horizontal="left" wrapText="1"/>
    </xf>
    <xf numFmtId="0" fontId="3" fillId="11" borderId="8" xfId="0" applyFont="1" applyFill="1" applyBorder="1" applyAlignment="1" applyProtection="1">
      <alignment horizontal="left" wrapText="1"/>
    </xf>
    <xf numFmtId="44" fontId="3" fillId="11" borderId="8" xfId="5" applyNumberFormat="1" applyFont="1" applyFill="1" applyBorder="1" applyAlignment="1" applyProtection="1">
      <alignment horizontal="left" wrapText="1"/>
    </xf>
    <xf numFmtId="172" fontId="3" fillId="11" borderId="8" xfId="5" applyNumberFormat="1" applyFont="1" applyFill="1" applyBorder="1" applyAlignment="1" applyProtection="1">
      <alignment horizontal="left" wrapText="1"/>
    </xf>
    <xf numFmtId="0" fontId="26" fillId="3" borderId="20" xfId="3" applyFont="1" applyFill="1" applyBorder="1" applyProtection="1">
      <protection locked="0"/>
    </xf>
    <xf numFmtId="0" fontId="26" fillId="3" borderId="9" xfId="3" applyFont="1" applyFill="1" applyBorder="1" applyProtection="1">
      <protection locked="0"/>
    </xf>
    <xf numFmtId="0" fontId="26" fillId="3" borderId="14" xfId="3" applyFont="1" applyFill="1" applyBorder="1" applyProtection="1">
      <protection locked="0"/>
    </xf>
    <xf numFmtId="0" fontId="26" fillId="3" borderId="10" xfId="3" applyFont="1" applyFill="1" applyBorder="1" applyProtection="1">
      <protection locked="0"/>
    </xf>
    <xf numFmtId="0" fontId="26" fillId="3" borderId="17" xfId="3" applyFont="1" applyFill="1" applyBorder="1" applyProtection="1">
      <protection locked="0"/>
    </xf>
    <xf numFmtId="0" fontId="26" fillId="3" borderId="11" xfId="3" applyFont="1" applyFill="1" applyBorder="1" applyProtection="1">
      <protection locked="0"/>
    </xf>
    <xf numFmtId="0" fontId="3" fillId="3" borderId="8" xfId="3" applyFill="1" applyBorder="1" applyProtection="1">
      <protection locked="0"/>
    </xf>
    <xf numFmtId="0" fontId="4" fillId="2" borderId="14" xfId="0" applyFont="1" applyFill="1" applyBorder="1" applyAlignment="1">
      <alignment horizontal="center"/>
    </xf>
    <xf numFmtId="0" fontId="4" fillId="2" borderId="10" xfId="0" applyFont="1" applyFill="1" applyBorder="1" applyAlignment="1">
      <alignment horizontal="center"/>
    </xf>
    <xf numFmtId="0" fontId="3" fillId="0" borderId="0" xfId="0" applyFont="1" applyFill="1" applyBorder="1" applyAlignment="1" applyProtection="1">
      <alignment vertical="top" wrapText="1"/>
    </xf>
    <xf numFmtId="0" fontId="3" fillId="0" borderId="3" xfId="0" applyFont="1" applyFill="1" applyBorder="1" applyAlignment="1" applyProtection="1">
      <alignment horizontal="center" vertical="center" wrapText="1"/>
    </xf>
    <xf numFmtId="6" fontId="3" fillId="0" borderId="7"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0" fillId="0" borderId="0" xfId="0"/>
    <xf numFmtId="0" fontId="3" fillId="0" borderId="0" xfId="0" applyFont="1" applyFill="1" applyBorder="1" applyProtection="1">
      <protection locked="0"/>
    </xf>
    <xf numFmtId="0" fontId="48" fillId="5" borderId="8" xfId="4" applyFont="1" applyFill="1" applyBorder="1" applyAlignment="1" applyProtection="1">
      <alignment horizontal="center"/>
      <protection locked="0"/>
    </xf>
    <xf numFmtId="43" fontId="3" fillId="3" borderId="8" xfId="1" applyFont="1" applyFill="1" applyBorder="1" applyAlignment="1" applyProtection="1">
      <alignment horizontal="center"/>
      <protection locked="0"/>
    </xf>
    <xf numFmtId="43" fontId="3" fillId="3" borderId="15" xfId="1" applyFont="1" applyFill="1" applyBorder="1" applyAlignment="1" applyProtection="1">
      <alignment horizontal="center"/>
      <protection locked="0"/>
    </xf>
    <xf numFmtId="0" fontId="3" fillId="3" borderId="53" xfId="0" applyFont="1" applyFill="1" applyBorder="1" applyProtection="1">
      <protection locked="0"/>
    </xf>
    <xf numFmtId="0" fontId="55" fillId="0" borderId="0" xfId="0" applyFont="1" applyFill="1" applyAlignment="1" applyProtection="1">
      <alignment vertical="top" wrapText="1"/>
    </xf>
    <xf numFmtId="0" fontId="23" fillId="7" borderId="8" xfId="0" applyFont="1" applyFill="1" applyBorder="1" applyAlignment="1" applyProtection="1">
      <alignment wrapText="1"/>
      <protection locked="0"/>
    </xf>
    <xf numFmtId="0" fontId="3" fillId="3" borderId="8" xfId="3" quotePrefix="1" applyFill="1" applyBorder="1" applyAlignment="1" applyProtection="1">
      <alignment horizontal="left"/>
      <protection locked="0"/>
    </xf>
    <xf numFmtId="6" fontId="37" fillId="15" borderId="8" xfId="3" applyNumberFormat="1" applyFont="1" applyFill="1" applyBorder="1" applyAlignment="1" applyProtection="1">
      <alignment horizontal="center" vertical="center" wrapText="1"/>
    </xf>
    <xf numFmtId="6" fontId="37" fillId="16" borderId="8" xfId="3" applyNumberFormat="1" applyFont="1" applyFill="1" applyBorder="1" applyAlignment="1" applyProtection="1">
      <alignment horizontal="center" vertical="center" wrapText="1"/>
    </xf>
    <xf numFmtId="6" fontId="37" fillId="17" borderId="8" xfId="3" applyNumberFormat="1" applyFont="1" applyFill="1" applyBorder="1" applyAlignment="1" applyProtection="1">
      <alignment horizontal="center" vertical="center" wrapText="1"/>
    </xf>
    <xf numFmtId="0" fontId="37" fillId="15" borderId="8" xfId="3" applyFont="1" applyFill="1" applyBorder="1" applyAlignment="1" applyProtection="1">
      <alignment horizontal="center" vertical="center" wrapText="1"/>
    </xf>
    <xf numFmtId="169" fontId="37" fillId="16" borderId="22" xfId="3" applyNumberFormat="1" applyFont="1" applyFill="1" applyBorder="1" applyAlignment="1" applyProtection="1">
      <alignment horizontal="center"/>
    </xf>
    <xf numFmtId="6" fontId="37" fillId="16" borderId="22" xfId="3" applyNumberFormat="1" applyFont="1" applyFill="1" applyBorder="1" applyAlignment="1" applyProtection="1">
      <alignment horizontal="center" vertical="center" wrapText="1"/>
    </xf>
    <xf numFmtId="169" fontId="37" fillId="16" borderId="8" xfId="3" applyNumberFormat="1" applyFont="1" applyFill="1" applyBorder="1" applyAlignment="1" applyProtection="1">
      <alignment horizontal="center"/>
    </xf>
    <xf numFmtId="0" fontId="0" fillId="17" borderId="8" xfId="0" applyFill="1" applyBorder="1" applyAlignment="1">
      <alignment horizontal="center"/>
    </xf>
    <xf numFmtId="0" fontId="3" fillId="17" borderId="8" xfId="0" applyFont="1" applyFill="1" applyBorder="1" applyAlignment="1">
      <alignment horizontal="center"/>
    </xf>
    <xf numFmtId="0" fontId="36" fillId="16" borderId="8" xfId="10" applyFont="1" applyFill="1" applyBorder="1" applyAlignment="1">
      <alignment horizontal="center" vertical="center" wrapText="1"/>
    </xf>
    <xf numFmtId="0" fontId="36" fillId="15" borderId="8" xfId="10" applyFont="1" applyFill="1" applyBorder="1" applyAlignment="1">
      <alignment horizontal="center" vertical="center" wrapText="1"/>
    </xf>
    <xf numFmtId="0" fontId="37" fillId="15" borderId="8" xfId="10" applyFont="1" applyFill="1" applyBorder="1" applyAlignment="1">
      <alignment horizontal="center" vertical="center" wrapText="1"/>
    </xf>
    <xf numFmtId="6" fontId="37" fillId="15" borderId="8" xfId="10" applyNumberFormat="1" applyFont="1" applyFill="1" applyBorder="1" applyAlignment="1">
      <alignment horizontal="center" vertical="center" wrapText="1"/>
    </xf>
    <xf numFmtId="164" fontId="37" fillId="15" borderId="8" xfId="10" applyNumberFormat="1" applyFont="1" applyFill="1" applyBorder="1" applyAlignment="1">
      <alignment horizontal="center" vertical="center" wrapText="1"/>
    </xf>
    <xf numFmtId="0" fontId="36" fillId="17" borderId="8" xfId="10" applyFont="1" applyFill="1" applyBorder="1" applyAlignment="1" applyProtection="1">
      <alignment horizontal="center" vertical="center" wrapText="1"/>
    </xf>
    <xf numFmtId="0" fontId="36" fillId="12" borderId="8" xfId="10" applyFont="1" applyFill="1" applyBorder="1" applyAlignment="1" applyProtection="1">
      <alignment horizontal="center" vertical="center" wrapText="1"/>
    </xf>
    <xf numFmtId="164" fontId="37" fillId="12" borderId="8" xfId="10" applyNumberFormat="1" applyFont="1" applyFill="1" applyBorder="1" applyAlignment="1" applyProtection="1">
      <alignment horizontal="center" vertical="center" wrapText="1"/>
    </xf>
    <xf numFmtId="0" fontId="37" fillId="12" borderId="8" xfId="10" applyFont="1" applyFill="1" applyBorder="1" applyAlignment="1" applyProtection="1">
      <alignment horizontal="center" vertical="center" wrapText="1"/>
    </xf>
    <xf numFmtId="6" fontId="37" fillId="12" borderId="8" xfId="10" applyNumberFormat="1" applyFont="1" applyFill="1" applyBorder="1" applyAlignment="1" applyProtection="1">
      <alignment horizontal="center" vertical="center" wrapText="1"/>
    </xf>
    <xf numFmtId="0" fontId="27" fillId="0" borderId="6" xfId="4" applyFont="1" applyFill="1" applyBorder="1" applyAlignment="1" applyProtection="1">
      <alignment horizontal="center"/>
      <protection locked="0"/>
    </xf>
    <xf numFmtId="0" fontId="27" fillId="0" borderId="2" xfId="4" applyFont="1" applyFill="1" applyBorder="1" applyAlignment="1" applyProtection="1">
      <alignment horizontal="center"/>
      <protection locked="0"/>
    </xf>
    <xf numFmtId="0" fontId="27" fillId="0" borderId="13" xfId="4" applyFont="1" applyFill="1" applyBorder="1" applyAlignment="1" applyProtection="1">
      <alignment horizontal="center"/>
      <protection locked="0"/>
    </xf>
    <xf numFmtId="0" fontId="52" fillId="0" borderId="43" xfId="0" applyFont="1" applyBorder="1" applyAlignment="1" applyProtection="1">
      <alignment horizontal="center"/>
      <protection locked="0"/>
    </xf>
    <xf numFmtId="0" fontId="53" fillId="0" borderId="0" xfId="0" applyFont="1" applyFill="1" applyBorder="1" applyAlignment="1" applyProtection="1">
      <protection locked="0"/>
    </xf>
    <xf numFmtId="0" fontId="0" fillId="0" borderId="0" xfId="0" applyFill="1" applyProtection="1">
      <protection locked="0"/>
    </xf>
    <xf numFmtId="0" fontId="23" fillId="7" borderId="8" xfId="0" applyFont="1" applyFill="1" applyBorder="1" applyProtection="1">
      <protection locked="0"/>
    </xf>
    <xf numFmtId="3" fontId="23" fillId="7" borderId="8" xfId="0" applyNumberFormat="1" applyFont="1" applyFill="1" applyBorder="1" applyProtection="1">
      <protection locked="0"/>
    </xf>
    <xf numFmtId="0" fontId="3" fillId="0" borderId="0" xfId="0" applyFont="1" applyFill="1" applyProtection="1">
      <protection locked="0"/>
    </xf>
    <xf numFmtId="166" fontId="0" fillId="7" borderId="8" xfId="1" applyNumberFormat="1" applyFont="1" applyFill="1" applyBorder="1" applyProtection="1">
      <protection locked="0"/>
    </xf>
    <xf numFmtId="0" fontId="29" fillId="0" borderId="0" xfId="0" applyFont="1" applyFill="1" applyProtection="1">
      <protection locked="0"/>
    </xf>
    <xf numFmtId="3" fontId="3" fillId="0" borderId="0" xfId="0" applyNumberFormat="1" applyFont="1" applyProtection="1">
      <protection locked="0"/>
    </xf>
    <xf numFmtId="0" fontId="5" fillId="0" borderId="0" xfId="0" applyFont="1" applyAlignment="1" applyProtection="1">
      <alignment horizontal="center"/>
      <protection locked="0"/>
    </xf>
    <xf numFmtId="0" fontId="4" fillId="0" borderId="0" xfId="0" applyFont="1" applyFill="1" applyBorder="1" applyAlignment="1" applyProtection="1">
      <alignment horizontal="left"/>
      <protection locked="0"/>
    </xf>
    <xf numFmtId="3" fontId="4" fillId="0" borderId="0" xfId="0" applyNumberFormat="1" applyFont="1" applyFill="1" applyBorder="1" applyAlignment="1" applyProtection="1">
      <alignment horizontal="left"/>
      <protection locked="0"/>
    </xf>
    <xf numFmtId="0" fontId="5" fillId="0" borderId="0" xfId="0" applyFont="1" applyFill="1" applyAlignment="1" applyProtection="1">
      <alignment horizontal="center"/>
      <protection locked="0"/>
    </xf>
    <xf numFmtId="0" fontId="4" fillId="14" borderId="8" xfId="0" applyFont="1" applyFill="1" applyBorder="1" applyAlignment="1" applyProtection="1">
      <alignment horizontal="left"/>
      <protection locked="0"/>
    </xf>
    <xf numFmtId="0" fontId="0" fillId="0" borderId="0" xfId="0" applyAlignment="1" applyProtection="1">
      <protection locked="0"/>
    </xf>
    <xf numFmtId="0" fontId="3" fillId="0" borderId="0" xfId="0" quotePrefix="1" applyFont="1" applyProtection="1">
      <protection locked="0"/>
    </xf>
    <xf numFmtId="0" fontId="40" fillId="0" borderId="8" xfId="0" applyFont="1" applyBorder="1" applyAlignment="1" applyProtection="1">
      <alignment horizontal="center" vertical="center" wrapText="1"/>
      <protection locked="0"/>
    </xf>
    <xf numFmtId="0" fontId="4" fillId="7" borderId="8"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23" fillId="2" borderId="8" xfId="0" applyFont="1" applyFill="1" applyBorder="1" applyAlignment="1" applyProtection="1">
      <alignment horizontal="center" wrapText="1"/>
      <protection locked="0"/>
    </xf>
    <xf numFmtId="1" fontId="23" fillId="2" borderId="8" xfId="0" applyNumberFormat="1" applyFont="1" applyFill="1" applyBorder="1" applyAlignment="1" applyProtection="1">
      <alignment horizontal="center" wrapText="1"/>
      <protection locked="0"/>
    </xf>
    <xf numFmtId="0" fontId="23" fillId="2" borderId="8" xfId="0" applyFont="1" applyFill="1" applyBorder="1" applyAlignment="1" applyProtection="1">
      <alignment wrapText="1"/>
      <protection locked="0"/>
    </xf>
    <xf numFmtId="0" fontId="23" fillId="2" borderId="8" xfId="0" applyFont="1" applyFill="1" applyBorder="1" applyProtection="1">
      <protection locked="0"/>
    </xf>
    <xf numFmtId="0" fontId="23" fillId="6" borderId="8" xfId="3" applyFont="1" applyFill="1" applyBorder="1" applyAlignment="1" applyProtection="1">
      <alignment horizontal="left"/>
      <protection locked="0"/>
    </xf>
    <xf numFmtId="0" fontId="23" fillId="6" borderId="8" xfId="3" applyFont="1" applyFill="1" applyBorder="1" applyAlignment="1" applyProtection="1">
      <alignment horizontal="center"/>
      <protection locked="0"/>
    </xf>
    <xf numFmtId="2" fontId="23" fillId="6" borderId="8" xfId="3" applyNumberFormat="1" applyFont="1" applyFill="1" applyBorder="1" applyAlignment="1" applyProtection="1">
      <alignment horizontal="center"/>
      <protection locked="0"/>
    </xf>
    <xf numFmtId="0" fontId="23" fillId="6" borderId="8" xfId="0" applyFont="1" applyFill="1" applyBorder="1" applyAlignment="1" applyProtection="1">
      <alignment horizontal="center"/>
      <protection locked="0"/>
    </xf>
    <xf numFmtId="0" fontId="23" fillId="6" borderId="8" xfId="0" applyFont="1" applyFill="1" applyBorder="1" applyAlignment="1" applyProtection="1">
      <alignment horizontal="left"/>
      <protection locked="0"/>
    </xf>
    <xf numFmtId="0" fontId="23" fillId="6" borderId="8" xfId="0" applyFont="1" applyFill="1" applyBorder="1" applyAlignment="1" applyProtection="1">
      <alignment horizontal="center" wrapText="1"/>
      <protection locked="0"/>
    </xf>
    <xf numFmtId="0" fontId="3" fillId="0" borderId="1" xfId="0" applyFont="1" applyBorder="1" applyProtection="1">
      <protection locked="0"/>
    </xf>
    <xf numFmtId="0" fontId="3" fillId="0" borderId="0" xfId="0" applyFont="1" applyBorder="1" applyProtection="1">
      <protection locked="0"/>
    </xf>
    <xf numFmtId="0" fontId="3" fillId="0" borderId="2" xfId="0" applyFont="1" applyBorder="1" applyProtection="1">
      <protection locked="0"/>
    </xf>
    <xf numFmtId="0" fontId="3" fillId="0" borderId="5" xfId="0" applyFont="1" applyFill="1" applyBorder="1" applyProtection="1">
      <protection locked="0"/>
    </xf>
    <xf numFmtId="0" fontId="27" fillId="0" borderId="5" xfId="4" applyFont="1" applyFill="1" applyBorder="1" applyAlignment="1" applyProtection="1">
      <alignment horizontal="center"/>
      <protection locked="0"/>
    </xf>
    <xf numFmtId="0" fontId="3" fillId="0" borderId="13" xfId="0" applyFont="1" applyBorder="1" applyProtection="1">
      <protection locked="0"/>
    </xf>
    <xf numFmtId="0" fontId="0" fillId="0" borderId="1" xfId="0" applyBorder="1" applyProtection="1">
      <protection locked="0"/>
    </xf>
    <xf numFmtId="0" fontId="0" fillId="0" borderId="0" xfId="0" applyBorder="1" applyProtection="1">
      <protection locked="0"/>
    </xf>
    <xf numFmtId="0" fontId="0" fillId="0" borderId="2" xfId="0" applyBorder="1" applyProtection="1">
      <protection locked="0"/>
    </xf>
    <xf numFmtId="0" fontId="20" fillId="0" borderId="1" xfId="4" applyFont="1" applyBorder="1" applyAlignment="1" applyProtection="1">
      <alignment horizontal="right"/>
      <protection locked="0"/>
    </xf>
    <xf numFmtId="0" fontId="0" fillId="0" borderId="0" xfId="0" applyFill="1" applyBorder="1" applyProtection="1">
      <protection locked="0"/>
    </xf>
    <xf numFmtId="0" fontId="20" fillId="0" borderId="0" xfId="4" applyFont="1" applyFill="1" applyBorder="1" applyAlignment="1" applyProtection="1">
      <alignment horizontal="center"/>
      <protection locked="0"/>
    </xf>
    <xf numFmtId="0" fontId="20" fillId="0" borderId="2" xfId="4" applyFont="1" applyFill="1" applyBorder="1" applyAlignment="1" applyProtection="1">
      <alignment horizontal="center"/>
      <protection locked="0"/>
    </xf>
    <xf numFmtId="0" fontId="20" fillId="0" borderId="2" xfId="4" applyFont="1" applyBorder="1" applyAlignment="1" applyProtection="1">
      <alignment horizontal="left"/>
      <protection locked="0"/>
    </xf>
    <xf numFmtId="0" fontId="22" fillId="0" borderId="0" xfId="4" applyFont="1" applyFill="1" applyBorder="1" applyAlignment="1" applyProtection="1">
      <alignment horizontal="right"/>
      <protection locked="0"/>
    </xf>
    <xf numFmtId="0" fontId="20" fillId="0" borderId="2" xfId="4" applyFont="1" applyBorder="1" applyProtection="1">
      <protection locked="0"/>
    </xf>
    <xf numFmtId="0" fontId="0" fillId="0" borderId="7" xfId="0" applyBorder="1" applyProtection="1">
      <protection locked="0"/>
    </xf>
    <xf numFmtId="0" fontId="15" fillId="2" borderId="8" xfId="0" applyFont="1" applyFill="1" applyBorder="1" applyAlignment="1" applyProtection="1">
      <alignment horizontal="center" wrapText="1"/>
      <protection locked="0"/>
    </xf>
    <xf numFmtId="0" fontId="18" fillId="0" borderId="14" xfId="0" applyFont="1" applyFill="1" applyBorder="1" applyAlignment="1" applyProtection="1">
      <alignment vertical="center" wrapText="1"/>
      <protection locked="0"/>
    </xf>
    <xf numFmtId="0" fontId="23" fillId="2" borderId="22" xfId="0" applyFont="1" applyFill="1" applyBorder="1" applyAlignment="1" applyProtection="1">
      <alignment horizontal="center"/>
      <protection locked="0"/>
    </xf>
    <xf numFmtId="0" fontId="23" fillId="2" borderId="22" xfId="0" applyFont="1" applyFill="1" applyBorder="1" applyAlignment="1" applyProtection="1">
      <alignment horizontal="center" wrapText="1"/>
      <protection locked="0"/>
    </xf>
    <xf numFmtId="166" fontId="23" fillId="2" borderId="22" xfId="1" applyNumberFormat="1" applyFont="1" applyFill="1" applyBorder="1" applyAlignment="1" applyProtection="1">
      <alignment horizontal="center" wrapText="1"/>
      <protection locked="0"/>
    </xf>
    <xf numFmtId="0" fontId="18" fillId="0" borderId="21" xfId="0" applyFont="1" applyFill="1" applyBorder="1" applyAlignment="1" applyProtection="1">
      <alignment vertical="center" wrapText="1"/>
      <protection locked="0"/>
    </xf>
    <xf numFmtId="0" fontId="18" fillId="0" borderId="17" xfId="0" applyFont="1" applyFill="1" applyBorder="1" applyAlignment="1" applyProtection="1">
      <alignment horizontal="left" vertical="center"/>
      <protection locked="0"/>
    </xf>
    <xf numFmtId="0" fontId="14" fillId="0" borderId="1" xfId="0" applyFont="1" applyFill="1" applyBorder="1" applyAlignment="1" applyProtection="1">
      <protection locked="0"/>
    </xf>
    <xf numFmtId="0" fontId="4" fillId="2" borderId="16"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2" borderId="22" xfId="0" applyFont="1" applyFill="1" applyBorder="1" applyAlignment="1" applyProtection="1">
      <alignment horizontal="center" wrapText="1"/>
      <protection locked="0"/>
    </xf>
    <xf numFmtId="0" fontId="4" fillId="2" borderId="30" xfId="0" applyFont="1" applyFill="1" applyBorder="1" applyAlignment="1" applyProtection="1">
      <alignment horizontal="center" wrapText="1"/>
      <protection locked="0"/>
    </xf>
    <xf numFmtId="0" fontId="23" fillId="2" borderId="14" xfId="0"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2" fontId="23" fillId="6" borderId="8" xfId="3" applyNumberFormat="1" applyFont="1" applyFill="1" applyBorder="1" applyAlignment="1" applyProtection="1">
      <alignment horizontal="center" wrapText="1"/>
      <protection locked="0"/>
    </xf>
    <xf numFmtId="43" fontId="3" fillId="3" borderId="8" xfId="1" applyNumberFormat="1" applyFont="1" applyFill="1" applyBorder="1" applyAlignment="1" applyProtection="1">
      <alignment horizontal="center" wrapText="1"/>
      <protection locked="0"/>
    </xf>
    <xf numFmtId="166" fontId="23" fillId="6" borderId="8" xfId="1" applyNumberFormat="1" applyFont="1" applyFill="1" applyBorder="1" applyAlignment="1" applyProtection="1">
      <alignment horizontal="center"/>
      <protection locked="0"/>
    </xf>
    <xf numFmtId="166" fontId="3" fillId="3" borderId="8" xfId="1" applyNumberFormat="1" applyFont="1" applyFill="1" applyBorder="1" applyProtection="1">
      <protection locked="0"/>
    </xf>
    <xf numFmtId="4" fontId="23" fillId="3" borderId="8" xfId="0" applyNumberFormat="1" applyFont="1" applyFill="1" applyBorder="1" applyProtection="1">
      <protection locked="0"/>
    </xf>
    <xf numFmtId="0" fontId="4" fillId="2" borderId="24" xfId="0" applyFont="1" applyFill="1" applyBorder="1" applyAlignment="1" applyProtection="1">
      <alignment horizontal="center" vertical="center" wrapText="1"/>
    </xf>
    <xf numFmtId="0" fontId="3" fillId="0" borderId="0" xfId="0" applyFont="1" applyAlignment="1">
      <alignment horizontal="center"/>
    </xf>
    <xf numFmtId="0" fontId="3" fillId="0" borderId="2" xfId="0" applyFont="1" applyBorder="1"/>
    <xf numFmtId="0" fontId="3" fillId="0" borderId="38" xfId="0" applyFont="1" applyFill="1" applyBorder="1" applyAlignment="1" applyProtection="1">
      <alignment horizontal="center" vertical="center" wrapText="1"/>
    </xf>
    <xf numFmtId="6" fontId="3" fillId="0" borderId="24" xfId="8" applyNumberFormat="1" applyFont="1" applyFill="1" applyBorder="1" applyAlignment="1" applyProtection="1">
      <alignment horizontal="center" vertical="center" wrapText="1"/>
    </xf>
    <xf numFmtId="6" fontId="3" fillId="0" borderId="13" xfId="8" applyNumberFormat="1" applyFont="1" applyFill="1" applyBorder="1" applyAlignment="1" applyProtection="1">
      <alignment horizontal="center" vertical="center" wrapText="1"/>
    </xf>
    <xf numFmtId="0" fontId="3" fillId="0" borderId="38" xfId="0" quotePrefix="1" applyNumberFormat="1" applyFont="1" applyFill="1" applyBorder="1" applyAlignment="1" applyProtection="1">
      <alignment horizontal="center" vertical="center" wrapText="1"/>
    </xf>
    <xf numFmtId="6" fontId="3" fillId="0" borderId="38" xfId="0" applyNumberFormat="1" applyFont="1" applyFill="1" applyBorder="1" applyAlignment="1" applyProtection="1">
      <alignment horizontal="center" vertical="center" wrapText="1"/>
    </xf>
    <xf numFmtId="0" fontId="3" fillId="0" borderId="37" xfId="0" quotePrefix="1" applyFont="1" applyFill="1" applyBorder="1" applyAlignment="1" applyProtection="1">
      <alignment horizontal="center" vertical="center" wrapText="1"/>
    </xf>
    <xf numFmtId="6" fontId="3" fillId="0" borderId="37" xfId="0" applyNumberFormat="1" applyFont="1" applyFill="1" applyBorder="1" applyAlignment="1" applyProtection="1">
      <alignment horizontal="center" vertical="center" wrapText="1"/>
    </xf>
    <xf numFmtId="3" fontId="23" fillId="0" borderId="54" xfId="0" applyNumberFormat="1" applyFont="1" applyFill="1" applyBorder="1" applyProtection="1">
      <protection locked="0"/>
    </xf>
    <xf numFmtId="3" fontId="23" fillId="7" borderId="22" xfId="13" applyNumberFormat="1" applyFont="1" applyFill="1" applyBorder="1" applyProtection="1">
      <protection locked="0"/>
    </xf>
    <xf numFmtId="3" fontId="3" fillId="3" borderId="22" xfId="13" applyNumberFormat="1" applyFont="1" applyFill="1" applyBorder="1" applyProtection="1">
      <protection locked="0"/>
    </xf>
    <xf numFmtId="4" fontId="23" fillId="7" borderId="8" xfId="0" applyNumberFormat="1" applyFont="1" applyFill="1" applyBorder="1" applyAlignment="1" applyProtection="1">
      <alignment horizontal="left"/>
      <protection locked="0"/>
    </xf>
    <xf numFmtId="166" fontId="0" fillId="0" borderId="54" xfId="1" applyNumberFormat="1" applyFont="1" applyFill="1" applyBorder="1" applyProtection="1">
      <protection locked="0"/>
    </xf>
    <xf numFmtId="0" fontId="0" fillId="0" borderId="8" xfId="0" applyFill="1" applyBorder="1" applyProtection="1">
      <protection locked="0"/>
    </xf>
    <xf numFmtId="0" fontId="55" fillId="0" borderId="35" xfId="0" applyFont="1" applyFill="1" applyBorder="1" applyAlignment="1" applyProtection="1">
      <alignment vertical="top" wrapText="1"/>
    </xf>
    <xf numFmtId="0" fontId="3" fillId="9" borderId="12" xfId="4" applyFont="1" applyFill="1" applyBorder="1" applyAlignment="1" applyProtection="1">
      <alignment horizontal="left" indent="1"/>
      <protection locked="0"/>
    </xf>
    <xf numFmtId="0" fontId="3" fillId="9" borderId="46" xfId="4" applyFont="1" applyFill="1" applyBorder="1" applyAlignment="1" applyProtection="1">
      <alignment horizontal="left" indent="1"/>
      <protection locked="0"/>
    </xf>
    <xf numFmtId="0" fontId="3" fillId="9" borderId="44" xfId="4" applyFont="1" applyFill="1" applyBorder="1" applyAlignment="1" applyProtection="1">
      <alignment horizontal="left" indent="1"/>
      <protection locked="0"/>
    </xf>
    <xf numFmtId="0" fontId="3" fillId="9" borderId="47" xfId="4" applyFont="1" applyFill="1" applyBorder="1" applyAlignment="1" applyProtection="1">
      <alignment horizontal="left" indent="1"/>
      <protection locked="0"/>
    </xf>
    <xf numFmtId="3" fontId="64" fillId="0" borderId="0" xfId="0" applyNumberFormat="1" applyFont="1" applyFill="1" applyBorder="1" applyProtection="1"/>
    <xf numFmtId="0" fontId="64" fillId="0" borderId="0" xfId="0" applyFont="1" applyFill="1" applyBorder="1" applyProtection="1"/>
    <xf numFmtId="168" fontId="64" fillId="0" borderId="0" xfId="0" applyNumberFormat="1" applyFont="1" applyFill="1" applyBorder="1" applyProtection="1"/>
    <xf numFmtId="4" fontId="64" fillId="0" borderId="0" xfId="0" applyNumberFormat="1" applyFont="1" applyFill="1" applyBorder="1" applyProtection="1"/>
    <xf numFmtId="173" fontId="64" fillId="0" borderId="0" xfId="0" applyNumberFormat="1" applyFont="1" applyFill="1" applyBorder="1" applyProtection="1"/>
    <xf numFmtId="168" fontId="64" fillId="0" borderId="0" xfId="0" applyNumberFormat="1" applyFont="1" applyBorder="1" applyProtection="1"/>
    <xf numFmtId="3" fontId="64" fillId="0" borderId="0" xfId="0" applyNumberFormat="1" applyFont="1" applyBorder="1" applyProtection="1"/>
    <xf numFmtId="0" fontId="64" fillId="0" borderId="0" xfId="0" applyFont="1" applyBorder="1" applyProtection="1"/>
    <xf numFmtId="3" fontId="3" fillId="0" borderId="0" xfId="0" applyNumberFormat="1" applyFont="1" applyFill="1" applyBorder="1" applyProtection="1"/>
    <xf numFmtId="168" fontId="3" fillId="0" borderId="0" xfId="0" applyNumberFormat="1" applyFont="1" applyFill="1" applyBorder="1" applyProtection="1"/>
    <xf numFmtId="4" fontId="3" fillId="0" borderId="0" xfId="0" applyNumberFormat="1" applyFont="1" applyFill="1" applyBorder="1" applyProtection="1"/>
    <xf numFmtId="173" fontId="3" fillId="0" borderId="0" xfId="0" applyNumberFormat="1" applyFont="1" applyFill="1" applyBorder="1" applyProtection="1"/>
    <xf numFmtId="168" fontId="3" fillId="0" borderId="0" xfId="0" applyNumberFormat="1" applyFont="1" applyBorder="1" applyProtection="1"/>
    <xf numFmtId="168" fontId="3" fillId="0" borderId="0" xfId="0" applyNumberFormat="1" applyFont="1" applyFill="1" applyAlignment="1" applyProtection="1">
      <alignment horizontal="left"/>
    </xf>
    <xf numFmtId="4" fontId="3" fillId="0" borderId="0" xfId="0" applyNumberFormat="1" applyFont="1" applyFill="1" applyAlignment="1" applyProtection="1">
      <alignment horizontal="left"/>
    </xf>
    <xf numFmtId="173" fontId="3" fillId="0" borderId="0" xfId="0" applyNumberFormat="1" applyFont="1" applyFill="1" applyAlignment="1" applyProtection="1">
      <alignment horizontal="left"/>
    </xf>
    <xf numFmtId="168" fontId="3" fillId="19" borderId="0" xfId="0" applyNumberFormat="1" applyFont="1" applyFill="1" applyAlignment="1" applyProtection="1">
      <alignment horizontal="left"/>
    </xf>
    <xf numFmtId="0" fontId="3" fillId="0" borderId="0" xfId="0" applyFont="1" applyFill="1" applyProtection="1"/>
    <xf numFmtId="3" fontId="3" fillId="19" borderId="0" xfId="0" applyNumberFormat="1" applyFont="1" applyFill="1" applyProtection="1"/>
    <xf numFmtId="3" fontId="3" fillId="0" borderId="0" xfId="0" applyNumberFormat="1" applyFont="1" applyFill="1" applyProtection="1"/>
    <xf numFmtId="168" fontId="3" fillId="0" borderId="0" xfId="0" applyNumberFormat="1" applyFont="1" applyFill="1" applyProtection="1"/>
    <xf numFmtId="3" fontId="3" fillId="19" borderId="0" xfId="0" applyNumberFormat="1" applyFont="1" applyFill="1" applyAlignment="1" applyProtection="1">
      <alignment horizontal="left"/>
    </xf>
    <xf numFmtId="0" fontId="3" fillId="19" borderId="0" xfId="0" applyFont="1" applyFill="1" applyProtection="1"/>
    <xf numFmtId="168" fontId="3" fillId="19" borderId="0" xfId="0" applyNumberFormat="1" applyFont="1" applyFill="1" applyProtection="1"/>
    <xf numFmtId="168" fontId="3" fillId="6" borderId="0" xfId="0" applyNumberFormat="1" applyFont="1" applyFill="1" applyProtection="1"/>
    <xf numFmtId="4" fontId="3" fillId="0" borderId="0" xfId="0" applyNumberFormat="1" applyFont="1" applyFill="1" applyProtection="1"/>
    <xf numFmtId="173" fontId="3" fillId="0" borderId="0" xfId="0" applyNumberFormat="1" applyFont="1" applyFill="1" applyProtection="1"/>
    <xf numFmtId="3" fontId="3" fillId="6" borderId="8" xfId="0" applyNumberFormat="1" applyFont="1" applyFill="1" applyBorder="1" applyAlignment="1" applyProtection="1">
      <alignment horizontal="center" vertical="center" wrapText="1"/>
    </xf>
    <xf numFmtId="3" fontId="3" fillId="0" borderId="0" xfId="4" applyNumberFormat="1" applyFont="1" applyFill="1" applyBorder="1" applyProtection="1">
      <protection locked="0"/>
    </xf>
    <xf numFmtId="0" fontId="3" fillId="18" borderId="8" xfId="4" applyFont="1" applyFill="1" applyBorder="1" applyAlignment="1" applyProtection="1">
      <alignment horizontal="center"/>
      <protection locked="0"/>
    </xf>
    <xf numFmtId="3" fontId="3" fillId="0" borderId="0" xfId="0" applyNumberFormat="1" applyFont="1" applyFill="1" applyBorder="1" applyProtection="1">
      <protection locked="0"/>
    </xf>
    <xf numFmtId="0" fontId="3" fillId="9" borderId="8" xfId="4" applyFont="1" applyFill="1" applyBorder="1" applyAlignment="1" applyProtection="1">
      <alignment horizontal="center"/>
      <protection locked="0"/>
    </xf>
    <xf numFmtId="0" fontId="3" fillId="3" borderId="15" xfId="4" applyFont="1" applyFill="1" applyBorder="1" applyAlignment="1" applyProtection="1">
      <alignment horizontal="center"/>
      <protection locked="0"/>
    </xf>
    <xf numFmtId="168" fontId="3" fillId="0" borderId="0" xfId="0" applyNumberFormat="1" applyFont="1" applyFill="1" applyBorder="1" applyProtection="1">
      <protection locked="0"/>
    </xf>
    <xf numFmtId="4" fontId="3" fillId="0" borderId="0" xfId="0" applyNumberFormat="1" applyFont="1" applyFill="1" applyBorder="1" applyProtection="1">
      <protection locked="0"/>
    </xf>
    <xf numFmtId="173" fontId="3" fillId="0" borderId="0" xfId="0" applyNumberFormat="1" applyFont="1" applyFill="1" applyBorder="1" applyProtection="1">
      <protection locked="0"/>
    </xf>
    <xf numFmtId="168" fontId="3" fillId="0" borderId="0" xfId="0" applyNumberFormat="1" applyFont="1" applyBorder="1" applyProtection="1">
      <protection locked="0"/>
    </xf>
    <xf numFmtId="3" fontId="3" fillId="0" borderId="0" xfId="0" applyNumberFormat="1" applyFont="1" applyBorder="1" applyProtection="1">
      <protection locked="0"/>
    </xf>
    <xf numFmtId="3" fontId="3" fillId="19" borderId="0" xfId="0" applyNumberFormat="1" applyFont="1" applyFill="1" applyProtection="1">
      <protection locked="0"/>
    </xf>
    <xf numFmtId="3" fontId="3" fillId="0" borderId="0" xfId="0" applyNumberFormat="1" applyFont="1" applyFill="1" applyProtection="1">
      <protection locked="0"/>
    </xf>
    <xf numFmtId="168" fontId="3" fillId="0" borderId="0" xfId="0" applyNumberFormat="1" applyFont="1" applyFill="1" applyProtection="1">
      <protection locked="0"/>
    </xf>
    <xf numFmtId="0" fontId="3" fillId="19" borderId="0" xfId="0" applyFont="1" applyFill="1" applyProtection="1">
      <protection locked="0"/>
    </xf>
    <xf numFmtId="168" fontId="3" fillId="19" borderId="0" xfId="0" applyNumberFormat="1" applyFont="1" applyFill="1" applyProtection="1">
      <protection locked="0"/>
    </xf>
    <xf numFmtId="168" fontId="4" fillId="0" borderId="0" xfId="0" applyNumberFormat="1" applyFont="1" applyFill="1" applyBorder="1" applyProtection="1">
      <protection locked="0"/>
    </xf>
    <xf numFmtId="4" fontId="4" fillId="0" borderId="0" xfId="0" applyNumberFormat="1" applyFont="1" applyFill="1" applyBorder="1" applyProtection="1">
      <protection locked="0"/>
    </xf>
    <xf numFmtId="173" fontId="4" fillId="0" borderId="0" xfId="0" applyNumberFormat="1" applyFont="1" applyFill="1" applyBorder="1" applyProtection="1">
      <protection locked="0"/>
    </xf>
    <xf numFmtId="168" fontId="4" fillId="19" borderId="0" xfId="0" applyNumberFormat="1" applyFont="1" applyFill="1" applyBorder="1" applyProtection="1">
      <protection locked="0"/>
    </xf>
    <xf numFmtId="3" fontId="4" fillId="19" borderId="0" xfId="0" applyNumberFormat="1" applyFont="1" applyFill="1" applyBorder="1" applyProtection="1">
      <protection locked="0"/>
    </xf>
    <xf numFmtId="3" fontId="3" fillId="6" borderId="0" xfId="0" applyNumberFormat="1" applyFont="1" applyFill="1" applyProtection="1">
      <protection locked="0"/>
    </xf>
    <xf numFmtId="0" fontId="57" fillId="18" borderId="0" xfId="0" applyFont="1" applyFill="1" applyProtection="1"/>
    <xf numFmtId="0" fontId="57" fillId="0" borderId="0" xfId="0" applyFont="1" applyFill="1" applyProtection="1"/>
    <xf numFmtId="0" fontId="4" fillId="5" borderId="46" xfId="0" applyFont="1" applyFill="1" applyBorder="1" applyAlignment="1" applyProtection="1">
      <alignment horizontal="left" wrapText="1"/>
      <protection locked="0"/>
    </xf>
    <xf numFmtId="0" fontId="3" fillId="18" borderId="22" xfId="4" applyFont="1" applyFill="1" applyBorder="1" applyAlignment="1" applyProtection="1">
      <alignment horizontal="left" wrapText="1"/>
      <protection locked="0"/>
    </xf>
    <xf numFmtId="0" fontId="3" fillId="18" borderId="8" xfId="4" applyFont="1" applyFill="1" applyBorder="1" applyAlignment="1" applyProtection="1">
      <alignment horizontal="left" wrapText="1"/>
      <protection locked="0"/>
    </xf>
    <xf numFmtId="8" fontId="3" fillId="18" borderId="8" xfId="4" applyNumberFormat="1" applyFont="1" applyFill="1" applyBorder="1" applyAlignment="1" applyProtection="1">
      <alignment horizontal="left" wrapText="1"/>
      <protection locked="0"/>
    </xf>
    <xf numFmtId="0" fontId="3" fillId="3" borderId="12" xfId="4" applyFont="1" applyFill="1" applyBorder="1" applyAlignment="1" applyProtection="1">
      <alignment horizontal="left" wrapText="1"/>
      <protection locked="0"/>
    </xf>
    <xf numFmtId="0" fontId="3" fillId="18" borderId="12" xfId="4" applyFont="1" applyFill="1" applyBorder="1" applyAlignment="1" applyProtection="1">
      <alignment horizontal="left" wrapText="1"/>
      <protection locked="0"/>
    </xf>
    <xf numFmtId="167" fontId="59" fillId="3" borderId="12" xfId="4" applyNumberFormat="1" applyFont="1" applyFill="1" applyBorder="1" applyAlignment="1" applyProtection="1">
      <alignment horizontal="left" wrapText="1"/>
      <protection locked="0"/>
    </xf>
    <xf numFmtId="164" fontId="59" fillId="3" borderId="12" xfId="4" applyNumberFormat="1" applyFont="1" applyFill="1" applyBorder="1" applyAlignment="1" applyProtection="1">
      <alignment horizontal="left" wrapText="1"/>
      <protection locked="0"/>
    </xf>
    <xf numFmtId="0" fontId="3" fillId="18" borderId="12" xfId="4" applyFont="1" applyFill="1" applyBorder="1" applyAlignment="1" applyProtection="1">
      <alignment horizontal="left" vertical="center" wrapText="1"/>
      <protection locked="0"/>
    </xf>
    <xf numFmtId="3" fontId="3" fillId="0" borderId="0" xfId="0" applyNumberFormat="1" applyFont="1" applyFill="1" applyBorder="1" applyAlignment="1" applyProtection="1">
      <alignment wrapText="1"/>
      <protection locked="0"/>
    </xf>
    <xf numFmtId="0" fontId="4" fillId="5" borderId="28" xfId="0" applyFont="1" applyFill="1" applyBorder="1" applyAlignment="1" applyProtection="1">
      <alignment horizontal="left" vertical="center" wrapText="1"/>
      <protection locked="0"/>
    </xf>
    <xf numFmtId="0" fontId="3" fillId="3" borderId="8" xfId="4" applyFont="1" applyFill="1" applyBorder="1" applyAlignment="1" applyProtection="1">
      <alignment horizontal="left" wrapText="1"/>
      <protection locked="0"/>
    </xf>
    <xf numFmtId="167" fontId="59" fillId="3" borderId="8" xfId="4" applyNumberFormat="1" applyFont="1" applyFill="1" applyBorder="1" applyAlignment="1" applyProtection="1">
      <alignment horizontal="left" wrapText="1"/>
      <protection locked="0"/>
    </xf>
    <xf numFmtId="0" fontId="59" fillId="3" borderId="8" xfId="4" applyFont="1" applyFill="1" applyBorder="1" applyAlignment="1" applyProtection="1">
      <alignment horizontal="left" wrapText="1"/>
      <protection locked="0"/>
    </xf>
    <xf numFmtId="167" fontId="59" fillId="3" borderId="26" xfId="4" applyNumberFormat="1" applyFont="1" applyFill="1" applyBorder="1" applyAlignment="1" applyProtection="1">
      <alignment horizontal="left" wrapText="1"/>
      <protection locked="0"/>
    </xf>
    <xf numFmtId="0" fontId="4" fillId="0" borderId="8" xfId="0" applyFont="1" applyBorder="1" applyAlignment="1" applyProtection="1">
      <alignment horizontal="right" wrapText="1"/>
      <protection locked="0"/>
    </xf>
    <xf numFmtId="0" fontId="4" fillId="0" borderId="12" xfId="0" applyFont="1" applyBorder="1" applyAlignment="1" applyProtection="1">
      <alignment horizontal="left" wrapText="1"/>
      <protection locked="0"/>
    </xf>
    <xf numFmtId="169" fontId="3" fillId="18" borderId="8" xfId="4" applyNumberFormat="1" applyFont="1" applyFill="1" applyBorder="1" applyAlignment="1" applyProtection="1">
      <alignment horizontal="center" wrapText="1"/>
      <protection locked="0"/>
    </xf>
    <xf numFmtId="169" fontId="3" fillId="18" borderId="12" xfId="4" applyNumberFormat="1" applyFont="1" applyFill="1" applyBorder="1" applyAlignment="1" applyProtection="1">
      <alignment horizontal="center" wrapText="1"/>
      <protection locked="0"/>
    </xf>
    <xf numFmtId="169" fontId="3" fillId="3" borderId="8" xfId="4" applyNumberFormat="1" applyFont="1" applyFill="1" applyBorder="1" applyAlignment="1" applyProtection="1">
      <alignment horizontal="center" wrapText="1"/>
      <protection locked="0"/>
    </xf>
    <xf numFmtId="169" fontId="3" fillId="3" borderId="12" xfId="4" applyNumberFormat="1" applyFont="1" applyFill="1" applyBorder="1" applyAlignment="1" applyProtection="1">
      <alignment horizontal="center" wrapText="1"/>
      <protection locked="0"/>
    </xf>
    <xf numFmtId="169" fontId="3" fillId="3" borderId="8" xfId="0" applyNumberFormat="1" applyFont="1" applyFill="1" applyBorder="1" applyAlignment="1" applyProtection="1">
      <alignment horizontal="center" wrapText="1"/>
      <protection locked="0"/>
    </xf>
    <xf numFmtId="169" fontId="3" fillId="3" borderId="12" xfId="0" applyNumberFormat="1" applyFont="1" applyFill="1" applyBorder="1" applyAlignment="1" applyProtection="1">
      <alignment horizontal="center" wrapText="1"/>
      <protection locked="0"/>
    </xf>
    <xf numFmtId="164" fontId="3" fillId="3" borderId="15" xfId="0" applyNumberFormat="1"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wrapText="1" shrinkToFit="1"/>
      <protection locked="0"/>
    </xf>
    <xf numFmtId="0" fontId="24" fillId="3" borderId="20" xfId="0" applyFont="1" applyFill="1" applyBorder="1" applyProtection="1">
      <protection locked="0"/>
    </xf>
    <xf numFmtId="0" fontId="24" fillId="3" borderId="9" xfId="0" applyFont="1" applyFill="1" applyBorder="1" applyProtection="1">
      <protection locked="0"/>
    </xf>
    <xf numFmtId="0" fontId="24" fillId="3" borderId="14" xfId="0" applyFont="1" applyFill="1" applyBorder="1" applyProtection="1">
      <protection locked="0"/>
    </xf>
    <xf numFmtId="0" fontId="24" fillId="3" borderId="10" xfId="0" applyFont="1" applyFill="1" applyBorder="1" applyProtection="1">
      <protection locked="0"/>
    </xf>
    <xf numFmtId="0" fontId="24" fillId="3" borderId="17" xfId="0" applyFont="1" applyFill="1" applyBorder="1" applyProtection="1">
      <protection locked="0"/>
    </xf>
    <xf numFmtId="0" fontId="24" fillId="3" borderId="11" xfId="0" applyFont="1" applyFill="1" applyBorder="1" applyProtection="1">
      <protection locked="0"/>
    </xf>
    <xf numFmtId="0" fontId="23" fillId="3" borderId="23" xfId="0" applyFont="1" applyFill="1" applyBorder="1" applyAlignment="1" applyProtection="1">
      <alignment horizontal="center"/>
      <protection locked="0"/>
    </xf>
    <xf numFmtId="44" fontId="23" fillId="3" borderId="38" xfId="5" applyFont="1" applyFill="1" applyBorder="1" applyProtection="1">
      <protection locked="0"/>
    </xf>
    <xf numFmtId="0" fontId="24" fillId="3" borderId="38" xfId="0" applyFont="1" applyFill="1" applyBorder="1" applyAlignment="1" applyProtection="1">
      <alignment horizontal="center"/>
      <protection locked="0"/>
    </xf>
    <xf numFmtId="3" fontId="23" fillId="3" borderId="59" xfId="0" applyNumberFormat="1" applyFont="1" applyFill="1" applyBorder="1" applyAlignment="1" applyProtection="1">
      <alignment horizontal="center"/>
      <protection locked="0"/>
    </xf>
    <xf numFmtId="3" fontId="23" fillId="3" borderId="30" xfId="0" applyNumberFormat="1" applyFont="1" applyFill="1" applyBorder="1" applyAlignment="1" applyProtection="1">
      <alignment horizontal="center"/>
      <protection locked="0"/>
    </xf>
    <xf numFmtId="3" fontId="23" fillId="3" borderId="29" xfId="0" applyNumberFormat="1" applyFont="1" applyFill="1" applyBorder="1" applyAlignment="1" applyProtection="1">
      <alignment horizontal="center"/>
      <protection locked="0"/>
    </xf>
    <xf numFmtId="3" fontId="23" fillId="3" borderId="10" xfId="0" applyNumberFormat="1" applyFont="1" applyFill="1" applyBorder="1" applyAlignment="1" applyProtection="1">
      <alignment horizontal="center"/>
      <protection locked="0"/>
    </xf>
    <xf numFmtId="3" fontId="23" fillId="3" borderId="32" xfId="0" applyNumberFormat="1" applyFont="1" applyFill="1" applyBorder="1" applyAlignment="1" applyProtection="1">
      <alignment horizontal="center"/>
      <protection locked="0"/>
    </xf>
    <xf numFmtId="3" fontId="23" fillId="3" borderId="11" xfId="0" applyNumberFormat="1" applyFont="1" applyFill="1" applyBorder="1" applyAlignment="1" applyProtection="1">
      <alignment horizontal="center"/>
      <protection locked="0"/>
    </xf>
    <xf numFmtId="0" fontId="47" fillId="4" borderId="43" xfId="0" applyFont="1" applyFill="1" applyBorder="1" applyProtection="1">
      <protection locked="0"/>
    </xf>
    <xf numFmtId="0" fontId="3" fillId="4" borderId="43" xfId="0" applyFont="1" applyFill="1" applyBorder="1" applyProtection="1">
      <protection locked="0"/>
    </xf>
    <xf numFmtId="0" fontId="23" fillId="3" borderId="43" xfId="0" applyFont="1" applyFill="1" applyBorder="1" applyAlignment="1" applyProtection="1">
      <alignment horizontal="left" indent="1"/>
      <protection locked="0"/>
    </xf>
    <xf numFmtId="0" fontId="3" fillId="3" borderId="43" xfId="0" applyFont="1" applyFill="1" applyBorder="1" applyAlignment="1" applyProtection="1">
      <protection locked="0"/>
    </xf>
    <xf numFmtId="0" fontId="47" fillId="4" borderId="0" xfId="0" applyFont="1" applyFill="1" applyBorder="1" applyProtection="1">
      <protection locked="0"/>
    </xf>
    <xf numFmtId="0" fontId="3" fillId="4" borderId="0" xfId="0" applyFont="1" applyFill="1" applyBorder="1" applyProtection="1">
      <protection locked="0"/>
    </xf>
    <xf numFmtId="0" fontId="4" fillId="7" borderId="8" xfId="0" applyFont="1" applyFill="1" applyBorder="1" applyAlignment="1" applyProtection="1">
      <alignment horizontal="left"/>
      <protection locked="0"/>
    </xf>
    <xf numFmtId="0" fontId="3" fillId="0" borderId="60" xfId="0" applyNumberFormat="1" applyFont="1" applyFill="1" applyBorder="1" applyAlignment="1" applyProtection="1">
      <alignment horizontal="left" wrapText="1"/>
      <protection locked="0"/>
    </xf>
    <xf numFmtId="0" fontId="3" fillId="0" borderId="61" xfId="0" applyNumberFormat="1" applyFont="1" applyFill="1" applyBorder="1" applyAlignment="1" applyProtection="1">
      <alignment horizontal="left" wrapText="1"/>
      <protection locked="0"/>
    </xf>
    <xf numFmtId="0" fontId="5" fillId="0" borderId="0" xfId="0" applyFont="1" applyAlignment="1" applyProtection="1">
      <alignment horizontal="center"/>
    </xf>
    <xf numFmtId="0" fontId="32" fillId="0" borderId="0" xfId="0" applyFont="1" applyBorder="1" applyAlignment="1" applyProtection="1">
      <alignment horizontal="center"/>
      <protection locked="0"/>
    </xf>
    <xf numFmtId="0" fontId="4" fillId="2" borderId="8" xfId="0" applyFont="1" applyFill="1" applyBorder="1" applyAlignment="1" applyProtection="1">
      <alignment horizontal="center" wrapText="1"/>
      <protection locked="0"/>
    </xf>
    <xf numFmtId="0" fontId="0" fillId="0" borderId="0" xfId="0" applyProtection="1">
      <protection locked="0"/>
    </xf>
    <xf numFmtId="0" fontId="0" fillId="0" borderId="0" xfId="0" applyProtection="1">
      <protection locked="0"/>
    </xf>
    <xf numFmtId="170" fontId="37" fillId="12" borderId="8" xfId="1" applyNumberFormat="1" applyFont="1" applyFill="1" applyBorder="1" applyAlignment="1" applyProtection="1">
      <alignment horizontal="center" vertical="center" wrapText="1"/>
    </xf>
    <xf numFmtId="0" fontId="3" fillId="20" borderId="8" xfId="0" applyFont="1" applyFill="1" applyBorder="1"/>
    <xf numFmtId="0" fontId="3" fillId="0" borderId="8" xfId="0" applyFont="1" applyBorder="1" applyProtection="1">
      <protection locked="0"/>
    </xf>
    <xf numFmtId="0" fontId="3" fillId="0" borderId="5" xfId="0" applyFont="1" applyBorder="1" applyProtection="1">
      <protection locked="0"/>
    </xf>
    <xf numFmtId="0" fontId="0" fillId="0" borderId="0" xfId="0" applyProtection="1">
      <protection locked="0"/>
    </xf>
    <xf numFmtId="0" fontId="4" fillId="0" borderId="0" xfId="0" applyFont="1" applyFill="1" applyBorder="1" applyAlignment="1" applyProtection="1">
      <alignment horizontal="left"/>
      <protection locked="0"/>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3" fillId="3" borderId="8"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0" fillId="0" borderId="0" xfId="0" applyProtection="1">
      <protection locked="0"/>
    </xf>
    <xf numFmtId="3" fontId="33" fillId="0" borderId="8" xfId="0" applyNumberFormat="1" applyFont="1" applyBorder="1" applyAlignment="1" applyProtection="1">
      <alignment horizontal="center" vertical="center" wrapText="1"/>
    </xf>
    <xf numFmtId="3" fontId="33" fillId="0" borderId="0" xfId="0" applyNumberFormat="1"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3" fontId="3" fillId="8" borderId="8" xfId="0" applyNumberFormat="1" applyFont="1" applyFill="1" applyBorder="1" applyProtection="1"/>
    <xf numFmtId="3" fontId="3" fillId="8" borderId="0" xfId="0" applyNumberFormat="1" applyFont="1" applyFill="1" applyBorder="1" applyProtection="1"/>
    <xf numFmtId="3" fontId="33" fillId="8" borderId="8" xfId="0" applyNumberFormat="1" applyFont="1" applyFill="1" applyBorder="1" applyAlignment="1" applyProtection="1">
      <alignment horizontal="center"/>
    </xf>
    <xf numFmtId="0" fontId="33" fillId="8" borderId="8" xfId="0" applyFont="1" applyFill="1" applyBorder="1" applyAlignment="1" applyProtection="1">
      <alignment horizontal="center"/>
    </xf>
    <xf numFmtId="3" fontId="3" fillId="8" borderId="8" xfId="0" applyNumberFormat="1" applyFont="1" applyFill="1" applyBorder="1" applyAlignment="1" applyProtection="1">
      <alignment horizontal="center"/>
    </xf>
    <xf numFmtId="3" fontId="33" fillId="0" borderId="8" xfId="0" applyNumberFormat="1" applyFont="1" applyFill="1" applyBorder="1" applyProtection="1"/>
    <xf numFmtId="0" fontId="33" fillId="0" borderId="8" xfId="0" applyFont="1" applyFill="1" applyBorder="1" applyProtection="1"/>
    <xf numFmtId="3" fontId="33" fillId="3" borderId="8" xfId="0" applyNumberFormat="1" applyFont="1" applyFill="1" applyBorder="1" applyAlignment="1" applyProtection="1">
      <alignment horizontal="center"/>
      <protection locked="0" hidden="1"/>
    </xf>
    <xf numFmtId="3" fontId="33" fillId="9" borderId="8" xfId="0" applyNumberFormat="1" applyFont="1" applyFill="1" applyBorder="1" applyProtection="1">
      <protection locked="0"/>
    </xf>
    <xf numFmtId="3" fontId="3" fillId="9" borderId="8" xfId="0" applyNumberFormat="1" applyFont="1" applyFill="1" applyBorder="1" applyAlignment="1" applyProtection="1">
      <alignment vertical="center" wrapText="1"/>
      <protection locked="0"/>
    </xf>
    <xf numFmtId="3" fontId="3" fillId="3" borderId="12" xfId="0" applyNumberFormat="1" applyFont="1" applyFill="1" applyBorder="1" applyAlignment="1" applyProtection="1">
      <alignment horizontal="center"/>
      <protection locked="0"/>
    </xf>
    <xf numFmtId="3" fontId="33" fillId="0" borderId="12" xfId="0" applyNumberFormat="1" applyFont="1" applyFill="1" applyBorder="1" applyAlignment="1" applyProtection="1">
      <protection locked="0"/>
    </xf>
    <xf numFmtId="3" fontId="3" fillId="0" borderId="29" xfId="0" applyNumberFormat="1" applyFont="1" applyFill="1" applyBorder="1" applyAlignment="1" applyProtection="1">
      <protection locked="0"/>
    </xf>
    <xf numFmtId="3" fontId="3" fillId="9" borderId="12" xfId="0" applyNumberFormat="1" applyFont="1" applyFill="1" applyBorder="1" applyProtection="1">
      <protection locked="0"/>
    </xf>
    <xf numFmtId="3" fontId="33" fillId="9" borderId="12" xfId="0" applyNumberFormat="1" applyFont="1" applyFill="1" applyBorder="1" applyProtection="1">
      <protection locked="0"/>
    </xf>
    <xf numFmtId="3" fontId="3" fillId="9" borderId="12" xfId="0" applyNumberFormat="1" applyFont="1" applyFill="1" applyBorder="1" applyAlignment="1" applyProtection="1">
      <alignment vertical="center" wrapText="1"/>
      <protection locked="0"/>
    </xf>
    <xf numFmtId="3" fontId="3" fillId="9" borderId="12" xfId="0" applyNumberFormat="1" applyFont="1" applyFill="1" applyBorder="1" applyAlignment="1" applyProtection="1">
      <alignment horizontal="center"/>
      <protection locked="0"/>
    </xf>
    <xf numFmtId="3" fontId="3" fillId="9" borderId="57" xfId="0" applyNumberFormat="1" applyFont="1" applyFill="1" applyBorder="1" applyAlignment="1" applyProtection="1">
      <alignment horizontal="center"/>
      <protection locked="0"/>
    </xf>
    <xf numFmtId="0" fontId="68"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wrapText="1"/>
      <protection locked="0"/>
    </xf>
    <xf numFmtId="0" fontId="4" fillId="0" borderId="35" xfId="0" applyFont="1" applyFill="1" applyBorder="1" applyAlignment="1" applyProtection="1">
      <alignment horizontal="left"/>
      <protection locked="0"/>
    </xf>
    <xf numFmtId="0" fontId="0" fillId="0" borderId="35" xfId="0" applyFill="1" applyBorder="1" applyProtection="1">
      <protection locked="0"/>
    </xf>
    <xf numFmtId="0" fontId="0" fillId="0" borderId="0" xfId="0" applyFill="1" applyBorder="1" applyAlignment="1" applyProtection="1">
      <alignment horizontal="left"/>
      <protection locked="0"/>
    </xf>
    <xf numFmtId="0" fontId="3" fillId="0" borderId="0" xfId="0" applyFont="1" applyAlignment="1" applyProtection="1">
      <alignment horizontal="lef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7" borderId="25" xfId="0" applyFont="1" applyFill="1" applyBorder="1" applyAlignment="1" applyProtection="1">
      <alignment horizontal="center" wrapText="1"/>
      <protection locked="0"/>
    </xf>
    <xf numFmtId="0" fontId="4" fillId="0" borderId="54" xfId="0" applyFont="1" applyFill="1" applyBorder="1" applyAlignment="1" applyProtection="1">
      <alignment horizontal="center" wrapText="1"/>
      <protection locked="0"/>
    </xf>
    <xf numFmtId="0" fontId="3" fillId="7" borderId="0" xfId="0" applyFont="1" applyFill="1" applyAlignment="1" applyProtection="1">
      <alignment horizontal="center"/>
      <protection locked="0"/>
    </xf>
    <xf numFmtId="0" fontId="4" fillId="7" borderId="8" xfId="0" applyFont="1" applyFill="1" applyBorder="1" applyProtection="1">
      <protection locked="0"/>
    </xf>
    <xf numFmtId="1" fontId="4" fillId="7" borderId="8" xfId="0" applyNumberFormat="1" applyFont="1" applyFill="1" applyBorder="1" applyAlignment="1" applyProtection="1">
      <alignment horizontal="center"/>
      <protection locked="0"/>
    </xf>
    <xf numFmtId="166" fontId="4" fillId="7" borderId="8" xfId="1" applyNumberFormat="1" applyFont="1" applyFill="1" applyBorder="1" applyAlignment="1" applyProtection="1">
      <alignment horizontal="center"/>
      <protection locked="0"/>
    </xf>
    <xf numFmtId="166" fontId="4" fillId="0" borderId="22" xfId="1"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4" fillId="0" borderId="0" xfId="0" applyFont="1" applyProtection="1">
      <protection locked="0"/>
    </xf>
    <xf numFmtId="0" fontId="4" fillId="0" borderId="0" xfId="0" applyFont="1" applyFill="1" applyProtection="1">
      <protection locked="0"/>
    </xf>
    <xf numFmtId="0" fontId="0" fillId="0" borderId="0" xfId="0" applyProtection="1">
      <protection locked="0" hidden="1"/>
    </xf>
    <xf numFmtId="3" fontId="3" fillId="9" borderId="8" xfId="0" applyNumberFormat="1" applyFont="1" applyFill="1" applyBorder="1" applyProtection="1">
      <protection locked="0" hidden="1"/>
    </xf>
    <xf numFmtId="3" fontId="33" fillId="0" borderId="8" xfId="0" applyNumberFormat="1" applyFont="1" applyFill="1" applyBorder="1" applyProtection="1">
      <protection locked="0" hidden="1"/>
    </xf>
    <xf numFmtId="3" fontId="3" fillId="0" borderId="0" xfId="0" applyNumberFormat="1" applyFont="1" applyBorder="1" applyProtection="1">
      <protection locked="0" hidden="1"/>
    </xf>
    <xf numFmtId="0" fontId="33" fillId="0" borderId="8" xfId="0" applyFont="1" applyFill="1" applyBorder="1" applyProtection="1">
      <protection locked="0" hidden="1"/>
    </xf>
    <xf numFmtId="3" fontId="3" fillId="9" borderId="8" xfId="0" applyNumberFormat="1" applyFont="1" applyFill="1" applyBorder="1" applyAlignment="1" applyProtection="1">
      <alignment horizontal="center"/>
      <protection locked="0" hidden="1"/>
    </xf>
    <xf numFmtId="3" fontId="33" fillId="0" borderId="12" xfId="0" applyNumberFormat="1" applyFont="1" applyFill="1" applyBorder="1" applyAlignment="1" applyProtection="1">
      <alignment horizontal="left"/>
      <protection locked="0" hidden="1"/>
    </xf>
    <xf numFmtId="3" fontId="33" fillId="0" borderId="29" xfId="0" applyNumberFormat="1" applyFont="1" applyFill="1" applyBorder="1" applyAlignment="1" applyProtection="1">
      <alignment horizontal="left"/>
      <protection locked="0" hidden="1"/>
    </xf>
    <xf numFmtId="3" fontId="33" fillId="9" borderId="8" xfId="0" applyNumberFormat="1" applyFont="1" applyFill="1" applyBorder="1" applyProtection="1">
      <protection locked="0" hidden="1"/>
    </xf>
    <xf numFmtId="3" fontId="3" fillId="0" borderId="0" xfId="0" applyNumberFormat="1" applyFont="1" applyFill="1" applyBorder="1" applyProtection="1">
      <protection locked="0" hidden="1"/>
    </xf>
    <xf numFmtId="0" fontId="33" fillId="0" borderId="8" xfId="0" applyFont="1" applyBorder="1" applyProtection="1">
      <protection locked="0" hidden="1"/>
    </xf>
    <xf numFmtId="3" fontId="3" fillId="0" borderId="0" xfId="0" applyNumberFormat="1" applyFont="1" applyProtection="1">
      <protection locked="0" hidden="1"/>
    </xf>
    <xf numFmtId="3" fontId="3" fillId="9" borderId="8" xfId="0" applyNumberFormat="1" applyFont="1" applyFill="1" applyBorder="1" applyAlignment="1" applyProtection="1">
      <alignment vertical="center" wrapText="1"/>
      <protection locked="0" hidden="1"/>
    </xf>
    <xf numFmtId="3" fontId="33" fillId="0" borderId="12" xfId="0" applyNumberFormat="1" applyFont="1" applyFill="1" applyBorder="1" applyAlignment="1" applyProtection="1">
      <alignment horizontal="left" vertical="center" wrapText="1"/>
      <protection locked="0" hidden="1"/>
    </xf>
    <xf numFmtId="3" fontId="33" fillId="0" borderId="29" xfId="0" applyNumberFormat="1" applyFont="1" applyFill="1" applyBorder="1" applyAlignment="1" applyProtection="1">
      <alignment horizontal="left" vertical="center" wrapText="1"/>
      <protection locked="0" hidden="1"/>
    </xf>
    <xf numFmtId="3" fontId="33" fillId="0" borderId="57" xfId="0" applyNumberFormat="1" applyFont="1" applyFill="1" applyBorder="1" applyAlignment="1" applyProtection="1">
      <alignment horizontal="left"/>
      <protection locked="0" hidden="1"/>
    </xf>
    <xf numFmtId="3" fontId="33" fillId="0" borderId="62" xfId="0" applyNumberFormat="1" applyFont="1" applyFill="1" applyBorder="1" applyAlignment="1" applyProtection="1">
      <alignment horizontal="left"/>
      <protection locked="0" hidden="1"/>
    </xf>
    <xf numFmtId="3" fontId="3" fillId="3" borderId="8" xfId="0" applyNumberFormat="1" applyFont="1" applyFill="1" applyBorder="1" applyProtection="1">
      <protection locked="0" hidden="1"/>
    </xf>
    <xf numFmtId="3" fontId="3" fillId="3" borderId="12" xfId="0" applyNumberFormat="1" applyFont="1" applyFill="1" applyBorder="1" applyAlignment="1" applyProtection="1">
      <alignment horizontal="center"/>
      <protection locked="0" hidden="1"/>
    </xf>
    <xf numFmtId="3" fontId="33" fillId="0" borderId="12" xfId="0" applyNumberFormat="1" applyFont="1" applyFill="1" applyBorder="1" applyAlignment="1" applyProtection="1">
      <protection locked="0" hidden="1"/>
    </xf>
    <xf numFmtId="3" fontId="3" fillId="0" borderId="29" xfId="0" applyNumberFormat="1" applyFont="1" applyFill="1" applyBorder="1" applyAlignment="1" applyProtection="1">
      <protection locked="0" hidden="1"/>
    </xf>
    <xf numFmtId="3" fontId="0" fillId="21" borderId="8" xfId="0" applyNumberFormat="1" applyFill="1" applyBorder="1" applyProtection="1">
      <protection locked="0" hidden="1"/>
    </xf>
    <xf numFmtId="0" fontId="14" fillId="0" borderId="8" xfId="0" applyFont="1" applyBorder="1" applyProtection="1">
      <protection locked="0" hidden="1"/>
    </xf>
    <xf numFmtId="3" fontId="33" fillId="0" borderId="0" xfId="0" applyNumberFormat="1" applyFont="1" applyBorder="1" applyAlignment="1" applyProtection="1">
      <alignment horizontal="center" vertical="center" wrapText="1"/>
      <protection locked="0"/>
    </xf>
    <xf numFmtId="3" fontId="33" fillId="0" borderId="8" xfId="0" applyNumberFormat="1"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3" fontId="3" fillId="8" borderId="8" xfId="0" applyNumberFormat="1" applyFont="1" applyFill="1" applyBorder="1" applyProtection="1">
      <protection locked="0"/>
    </xf>
    <xf numFmtId="3" fontId="3" fillId="8" borderId="12" xfId="0" applyNumberFormat="1" applyFont="1" applyFill="1" applyBorder="1" applyProtection="1">
      <protection locked="0"/>
    </xf>
    <xf numFmtId="3" fontId="3" fillId="8" borderId="0" xfId="0" applyNumberFormat="1" applyFont="1" applyFill="1" applyBorder="1" applyProtection="1">
      <protection locked="0"/>
    </xf>
    <xf numFmtId="3" fontId="33" fillId="8" borderId="8" xfId="0" applyNumberFormat="1" applyFont="1" applyFill="1" applyBorder="1" applyAlignment="1" applyProtection="1">
      <alignment horizontal="center"/>
      <protection locked="0"/>
    </xf>
    <xf numFmtId="0" fontId="33" fillId="8" borderId="8" xfId="0" applyFont="1" applyFill="1" applyBorder="1" applyAlignment="1" applyProtection="1">
      <alignment horizontal="center"/>
      <protection locked="0"/>
    </xf>
    <xf numFmtId="3" fontId="3" fillId="8" borderId="8" xfId="0" applyNumberFormat="1" applyFont="1" applyFill="1" applyBorder="1" applyAlignment="1" applyProtection="1">
      <alignment horizontal="center"/>
      <protection locked="0"/>
    </xf>
    <xf numFmtId="3" fontId="33" fillId="0" borderId="8" xfId="0" applyNumberFormat="1" applyFont="1" applyFill="1" applyBorder="1" applyProtection="1">
      <protection locked="0"/>
    </xf>
    <xf numFmtId="0" fontId="33" fillId="0" borderId="8" xfId="0" applyFont="1" applyFill="1" applyBorder="1" applyProtection="1">
      <protection locked="0"/>
    </xf>
    <xf numFmtId="3" fontId="33" fillId="0" borderId="12" xfId="0" applyNumberFormat="1" applyFont="1" applyFill="1" applyBorder="1" applyAlignment="1" applyProtection="1">
      <alignment horizontal="left"/>
      <protection locked="0"/>
    </xf>
    <xf numFmtId="3" fontId="33" fillId="0" borderId="29" xfId="0" applyNumberFormat="1" applyFont="1" applyFill="1" applyBorder="1" applyAlignment="1" applyProtection="1">
      <alignment horizontal="left"/>
      <protection locked="0"/>
    </xf>
    <xf numFmtId="0" fontId="33" fillId="0" borderId="8" xfId="0" applyFont="1" applyBorder="1" applyProtection="1">
      <protection locked="0"/>
    </xf>
    <xf numFmtId="3" fontId="33" fillId="0" borderId="12" xfId="0" applyNumberFormat="1" applyFont="1" applyFill="1" applyBorder="1" applyAlignment="1" applyProtection="1">
      <alignment horizontal="left" vertical="center" wrapText="1"/>
      <protection locked="0"/>
    </xf>
    <xf numFmtId="3" fontId="33" fillId="0" borderId="29" xfId="0" applyNumberFormat="1" applyFont="1" applyFill="1" applyBorder="1" applyAlignment="1" applyProtection="1">
      <alignment horizontal="left" vertical="center" wrapText="1"/>
      <protection locked="0"/>
    </xf>
    <xf numFmtId="3" fontId="33" fillId="0" borderId="57" xfId="0" applyNumberFormat="1" applyFont="1" applyFill="1" applyBorder="1" applyAlignment="1" applyProtection="1">
      <alignment horizontal="left"/>
      <protection locked="0"/>
    </xf>
    <xf numFmtId="3" fontId="33" fillId="0" borderId="62" xfId="0" applyNumberFormat="1" applyFont="1" applyFill="1" applyBorder="1" applyAlignment="1" applyProtection="1">
      <alignment horizontal="left"/>
      <protection locked="0"/>
    </xf>
    <xf numFmtId="0" fontId="44" fillId="0" borderId="0" xfId="0" applyFont="1" applyAlignment="1" applyProtection="1">
      <alignment wrapText="1"/>
    </xf>
    <xf numFmtId="0" fontId="44" fillId="0" borderId="0" xfId="0" applyFont="1" applyFill="1" applyAlignment="1" applyProtection="1">
      <alignment wrapText="1"/>
    </xf>
    <xf numFmtId="0" fontId="44" fillId="7" borderId="0" xfId="0" applyFont="1" applyFill="1" applyAlignment="1" applyProtection="1">
      <alignment wrapText="1"/>
    </xf>
    <xf numFmtId="0" fontId="4" fillId="0" borderId="0" xfId="0" applyFont="1" applyAlignment="1" applyProtection="1">
      <alignment horizontal="center" wrapText="1"/>
    </xf>
    <xf numFmtId="3" fontId="4" fillId="7" borderId="8" xfId="0" applyNumberFormat="1" applyFont="1" applyFill="1" applyBorder="1" applyAlignment="1" applyProtection="1">
      <alignment horizontal="center" wrapText="1"/>
    </xf>
    <xf numFmtId="0" fontId="4" fillId="0" borderId="0" xfId="0" applyFont="1" applyFill="1" applyAlignment="1" applyProtection="1">
      <alignment horizontal="center" wrapText="1"/>
    </xf>
    <xf numFmtId="0" fontId="14" fillId="0" borderId="0" xfId="3" applyFont="1" applyBorder="1" applyAlignment="1" applyProtection="1">
      <protection locked="0"/>
    </xf>
    <xf numFmtId="0" fontId="4" fillId="0" borderId="0" xfId="0" applyFont="1" applyFill="1" applyBorder="1" applyAlignment="1" applyProtection="1">
      <alignment horizontal="center"/>
      <protection locked="0"/>
    </xf>
    <xf numFmtId="0" fontId="23" fillId="4" borderId="8" xfId="0" applyFont="1" applyFill="1" applyBorder="1" applyAlignment="1" applyProtection="1">
      <alignment wrapText="1"/>
      <protection locked="0"/>
    </xf>
    <xf numFmtId="0" fontId="23" fillId="0" borderId="8" xfId="0" applyFont="1" applyBorder="1" applyAlignment="1" applyProtection="1">
      <alignment horizontal="center" wrapText="1"/>
      <protection locked="0"/>
    </xf>
    <xf numFmtId="1" fontId="23" fillId="4" borderId="8" xfId="0" applyNumberFormat="1" applyFont="1" applyFill="1" applyBorder="1" applyAlignment="1" applyProtection="1">
      <alignment wrapText="1"/>
      <protection locked="0"/>
    </xf>
    <xf numFmtId="3" fontId="23" fillId="4" borderId="8" xfId="0" applyNumberFormat="1" applyFont="1" applyFill="1" applyBorder="1" applyAlignment="1" applyProtection="1">
      <alignment wrapText="1"/>
      <protection locked="0"/>
    </xf>
    <xf numFmtId="0" fontId="23" fillId="0" borderId="8" xfId="0" applyFont="1" applyFill="1" applyBorder="1" applyAlignment="1" applyProtection="1">
      <alignment wrapText="1"/>
      <protection locked="0"/>
    </xf>
    <xf numFmtId="0" fontId="23" fillId="4" borderId="8" xfId="0" applyFont="1" applyFill="1" applyBorder="1" applyAlignment="1" applyProtection="1">
      <alignment horizontal="center" wrapText="1"/>
      <protection locked="0"/>
    </xf>
    <xf numFmtId="0" fontId="23" fillId="4" borderId="0" xfId="0" applyFont="1" applyFill="1" applyAlignment="1" applyProtection="1">
      <alignment horizontal="right" wrapText="1"/>
      <protection locked="0"/>
    </xf>
    <xf numFmtId="0" fontId="23" fillId="0" borderId="8"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23" fillId="4" borderId="8" xfId="0" applyFont="1" applyFill="1" applyBorder="1" applyAlignment="1" applyProtection="1">
      <alignment horizontal="right" wrapText="1"/>
      <protection locked="0"/>
    </xf>
    <xf numFmtId="1" fontId="3" fillId="3" borderId="8" xfId="0" applyNumberFormat="1" applyFont="1" applyFill="1" applyBorder="1" applyAlignment="1" applyProtection="1">
      <alignment wrapText="1"/>
      <protection locked="0"/>
    </xf>
    <xf numFmtId="1" fontId="0" fillId="3" borderId="8" xfId="0" applyNumberFormat="1" applyFill="1" applyBorder="1" applyAlignment="1" applyProtection="1">
      <alignment wrapText="1"/>
      <protection locked="0"/>
    </xf>
    <xf numFmtId="166" fontId="0" fillId="7" borderId="8" xfId="1" applyNumberFormat="1" applyFont="1" applyFill="1" applyBorder="1" applyAlignment="1" applyProtection="1">
      <alignment wrapText="1"/>
      <protection locked="0"/>
    </xf>
    <xf numFmtId="0" fontId="3" fillId="3" borderId="8" xfId="0" applyFont="1" applyFill="1" applyBorder="1" applyAlignment="1" applyProtection="1">
      <alignment horizontal="right" wrapText="1"/>
      <protection locked="0"/>
    </xf>
    <xf numFmtId="0" fontId="3" fillId="0" borderId="8" xfId="0" applyFont="1" applyFill="1" applyBorder="1" applyAlignment="1" applyProtection="1">
      <alignment horizontal="left" wrapText="1"/>
      <protection locked="0"/>
    </xf>
    <xf numFmtId="0" fontId="3" fillId="0" borderId="8" xfId="0" applyFont="1" applyBorder="1" applyAlignment="1" applyProtection="1">
      <alignment wrapText="1"/>
      <protection locked="0"/>
    </xf>
    <xf numFmtId="0" fontId="3" fillId="0" borderId="8" xfId="0" applyFont="1" applyFill="1" applyBorder="1" applyAlignment="1" applyProtection="1">
      <alignment wrapText="1"/>
      <protection locked="0"/>
    </xf>
    <xf numFmtId="0" fontId="4" fillId="0" borderId="0" xfId="0" applyFont="1" applyAlignment="1" applyProtection="1">
      <alignment horizontal="center" wrapText="1"/>
      <protection locked="0"/>
    </xf>
    <xf numFmtId="0" fontId="0" fillId="0" borderId="0" xfId="0" applyProtection="1">
      <protection locked="0"/>
    </xf>
    <xf numFmtId="0" fontId="31" fillId="0" borderId="0" xfId="7" applyFill="1" applyBorder="1" applyAlignment="1" applyProtection="1">
      <alignment horizontal="center" vertical="center"/>
      <protection locked="0"/>
    </xf>
    <xf numFmtId="0" fontId="31" fillId="0" borderId="0" xfId="7" applyAlignment="1" applyProtection="1">
      <alignment horizontal="center" vertical="center"/>
    </xf>
    <xf numFmtId="0" fontId="3" fillId="0" borderId="8" xfId="0" applyFont="1" applyFill="1" applyBorder="1" applyAlignment="1" applyProtection="1">
      <alignment horizontal="left"/>
      <protection locked="0"/>
    </xf>
    <xf numFmtId="0" fontId="38" fillId="17" borderId="8" xfId="0" applyFont="1" applyFill="1" applyBorder="1" applyAlignment="1">
      <alignment horizontal="center" vertical="center"/>
    </xf>
    <xf numFmtId="2" fontId="38" fillId="17" borderId="8" xfId="0" applyNumberFormat="1" applyFont="1" applyFill="1" applyBorder="1" applyAlignment="1">
      <alignment horizontal="center" vertical="center"/>
    </xf>
    <xf numFmtId="0" fontId="31" fillId="0" borderId="8" xfId="7" applyFill="1" applyBorder="1" applyAlignment="1" applyProtection="1">
      <alignment horizontal="left"/>
      <protection locked="0"/>
    </xf>
    <xf numFmtId="0" fontId="3" fillId="3" borderId="63" xfId="0" applyFont="1" applyFill="1" applyBorder="1" applyProtection="1">
      <protection locked="0"/>
    </xf>
    <xf numFmtId="0" fontId="4" fillId="22" borderId="8" xfId="0" applyFont="1" applyFill="1" applyBorder="1" applyAlignment="1" applyProtection="1">
      <alignment horizontal="left"/>
      <protection locked="0"/>
    </xf>
    <xf numFmtId="0" fontId="4" fillId="22" borderId="8" xfId="0" applyFont="1" applyFill="1" applyBorder="1"/>
    <xf numFmtId="0" fontId="31" fillId="0" borderId="0" xfId="7" applyAlignment="1" applyProtection="1">
      <alignment horizontal="center" vertical="center" wrapText="1"/>
    </xf>
    <xf numFmtId="0" fontId="5" fillId="0" borderId="0" xfId="0" applyFont="1" applyFill="1" applyBorder="1" applyAlignment="1" applyProtection="1">
      <alignment horizontal="center"/>
    </xf>
    <xf numFmtId="0" fontId="31" fillId="0" borderId="0" xfId="7" applyFill="1" applyAlignment="1" applyProtection="1">
      <alignment horizontal="center" vertical="center" wrapText="1"/>
    </xf>
    <xf numFmtId="0" fontId="31" fillId="0" borderId="0" xfId="7" applyAlignment="1" applyProtection="1">
      <alignment horizontal="center" vertical="center"/>
    </xf>
    <xf numFmtId="0" fontId="31" fillId="0" borderId="0" xfId="7" applyFill="1" applyBorder="1" applyAlignment="1" applyProtection="1">
      <alignment horizontal="center" vertical="center" wrapText="1"/>
    </xf>
    <xf numFmtId="0" fontId="0" fillId="0" borderId="0" xfId="0" applyProtection="1">
      <protection locked="0"/>
    </xf>
    <xf numFmtId="0" fontId="31" fillId="0" borderId="0" xfId="7" applyFill="1" applyBorder="1" applyAlignment="1" applyProtection="1">
      <alignment horizontal="center" vertical="center" wrapText="1"/>
      <protection locked="0"/>
    </xf>
    <xf numFmtId="0" fontId="31" fillId="0" borderId="0" xfId="7" applyAlignment="1" applyProtection="1">
      <alignment vertical="center" wrapText="1"/>
    </xf>
    <xf numFmtId="0" fontId="70" fillId="7" borderId="14" xfId="0" applyFont="1" applyFill="1" applyBorder="1" applyAlignment="1" applyProtection="1">
      <alignment horizontal="center" vertical="center"/>
    </xf>
    <xf numFmtId="0" fontId="70" fillId="7" borderId="8" xfId="0" applyFont="1" applyFill="1" applyBorder="1" applyAlignment="1" applyProtection="1">
      <alignment horizontal="center" vertical="center" wrapText="1"/>
    </xf>
    <xf numFmtId="0" fontId="70" fillId="7" borderId="8" xfId="0" applyFont="1" applyFill="1" applyBorder="1" applyAlignment="1" applyProtection="1">
      <alignment horizontal="center" vertical="center"/>
    </xf>
    <xf numFmtId="0" fontId="70" fillId="7" borderId="10" xfId="0" applyFont="1" applyFill="1" applyBorder="1" applyAlignment="1" applyProtection="1">
      <alignment horizontal="center" vertical="center" wrapText="1"/>
    </xf>
    <xf numFmtId="0" fontId="71" fillId="0" borderId="14" xfId="0" applyFont="1" applyFill="1" applyBorder="1" applyAlignment="1" applyProtection="1">
      <alignment vertical="center" wrapText="1"/>
    </xf>
    <xf numFmtId="0" fontId="71" fillId="0" borderId="8" xfId="0" applyFont="1" applyFill="1" applyBorder="1" applyAlignment="1" applyProtection="1">
      <alignment horizontal="center" vertical="center"/>
    </xf>
    <xf numFmtId="0" fontId="71" fillId="0" borderId="8" xfId="0" quotePrefix="1" applyFont="1" applyFill="1" applyBorder="1" applyAlignment="1" applyProtection="1">
      <alignment horizontal="center" vertical="center" wrapText="1"/>
    </xf>
    <xf numFmtId="8" fontId="27" fillId="0" borderId="10" xfId="0" applyNumberFormat="1" applyFont="1" applyFill="1" applyBorder="1" applyAlignment="1" applyProtection="1">
      <alignment horizontal="center" vertical="center"/>
    </xf>
    <xf numFmtId="3" fontId="71" fillId="0" borderId="8" xfId="0" quotePrefix="1" applyNumberFormat="1" applyFont="1" applyFill="1" applyBorder="1" applyAlignment="1" applyProtection="1">
      <alignment horizontal="center" vertical="center"/>
    </xf>
    <xf numFmtId="0" fontId="71" fillId="0" borderId="8" xfId="0" quotePrefix="1" applyFont="1" applyFill="1" applyBorder="1" applyAlignment="1" applyProtection="1">
      <alignment horizontal="center" vertical="center"/>
    </xf>
    <xf numFmtId="0" fontId="71" fillId="0" borderId="17" xfId="0" applyFont="1" applyFill="1" applyBorder="1" applyAlignment="1" applyProtection="1">
      <alignment horizontal="left" vertical="center"/>
    </xf>
    <xf numFmtId="0" fontId="71" fillId="0" borderId="15" xfId="0" quotePrefix="1" applyFont="1" applyFill="1" applyBorder="1" applyAlignment="1" applyProtection="1">
      <alignment horizontal="center" vertical="center"/>
    </xf>
    <xf numFmtId="0" fontId="71" fillId="0" borderId="15" xfId="0" quotePrefix="1" applyFont="1" applyFill="1" applyBorder="1" applyAlignment="1" applyProtection="1">
      <alignment horizontal="center" vertical="center" wrapText="1"/>
    </xf>
    <xf numFmtId="8" fontId="27" fillId="0" borderId="11" xfId="0" applyNumberFormat="1" applyFont="1" applyFill="1" applyBorder="1" applyAlignment="1" applyProtection="1">
      <alignment horizontal="center" vertical="center"/>
    </xf>
    <xf numFmtId="6" fontId="71" fillId="0" borderId="8" xfId="0" quotePrefix="1" applyNumberFormat="1" applyFont="1" applyFill="1" applyBorder="1" applyAlignment="1" applyProtection="1">
      <alignment horizontal="center" vertical="center" wrapText="1"/>
    </xf>
    <xf numFmtId="0" fontId="0" fillId="3" borderId="8" xfId="0" applyFill="1" applyBorder="1"/>
    <xf numFmtId="6" fontId="71" fillId="0" borderId="15" xfId="0" quotePrefix="1" applyNumberFormat="1" applyFont="1" applyFill="1" applyBorder="1" applyAlignment="1" applyProtection="1">
      <alignment horizontal="center" vertical="center" wrapText="1"/>
    </xf>
    <xf numFmtId="0" fontId="20" fillId="0" borderId="0" xfId="4" applyFont="1" applyBorder="1" applyAlignment="1" applyProtection="1">
      <alignment horizontal="left"/>
      <protection locked="0"/>
    </xf>
    <xf numFmtId="165" fontId="22" fillId="0" borderId="31" xfId="4" applyNumberFormat="1" applyFont="1" applyFill="1" applyBorder="1" applyAlignment="1" applyProtection="1">
      <alignment horizontal="right"/>
      <protection locked="0"/>
    </xf>
    <xf numFmtId="0" fontId="22" fillId="3" borderId="26" xfId="4" applyFont="1" applyFill="1" applyBorder="1" applyAlignment="1" applyProtection="1">
      <alignment horizontal="right"/>
      <protection locked="0"/>
    </xf>
    <xf numFmtId="0" fontId="22" fillId="3" borderId="26" xfId="4" applyFont="1" applyFill="1" applyBorder="1" applyProtection="1">
      <protection locked="0"/>
    </xf>
    <xf numFmtId="0" fontId="0" fillId="0" borderId="5" xfId="0" applyBorder="1"/>
    <xf numFmtId="0" fontId="0" fillId="3" borderId="26" xfId="0" applyFill="1" applyBorder="1" applyProtection="1">
      <protection locked="0"/>
    </xf>
    <xf numFmtId="0" fontId="22" fillId="0" borderId="0" xfId="4" applyFont="1" applyFill="1" applyBorder="1" applyProtection="1">
      <protection locked="0"/>
    </xf>
    <xf numFmtId="169" fontId="3" fillId="3" borderId="8" xfId="14" applyNumberFormat="1" applyFill="1" applyBorder="1" applyAlignment="1" applyProtection="1">
      <alignment horizontal="center"/>
      <protection locked="0"/>
    </xf>
    <xf numFmtId="0" fontId="3" fillId="3" borderId="8" xfId="14" applyFill="1" applyBorder="1" applyAlignment="1" applyProtection="1">
      <alignment horizontal="left" indent="1"/>
      <protection locked="0"/>
    </xf>
    <xf numFmtId="169" fontId="3" fillId="0" borderId="28" xfId="14" applyNumberFormat="1" applyFill="1" applyBorder="1" applyAlignment="1" applyProtection="1">
      <alignment horizontal="center"/>
      <protection locked="0"/>
    </xf>
    <xf numFmtId="0" fontId="19" fillId="3" borderId="8" xfId="0" applyFont="1" applyFill="1" applyBorder="1" applyProtection="1">
      <protection locked="0"/>
    </xf>
    <xf numFmtId="44" fontId="0" fillId="3" borderId="8" xfId="5" applyFont="1" applyFill="1" applyBorder="1" applyProtection="1">
      <protection locked="0"/>
    </xf>
    <xf numFmtId="0" fontId="0" fillId="0" borderId="64" xfId="0" applyBorder="1" applyProtection="1">
      <protection locked="0"/>
    </xf>
    <xf numFmtId="0" fontId="20" fillId="0" borderId="0" xfId="0" applyFont="1" applyBorder="1" applyProtection="1">
      <protection locked="0"/>
    </xf>
    <xf numFmtId="0" fontId="34" fillId="3" borderId="16" xfId="4" applyFont="1" applyFill="1" applyBorder="1" applyAlignment="1" applyProtection="1">
      <alignment horizontal="right"/>
      <protection locked="0"/>
    </xf>
    <xf numFmtId="0" fontId="34" fillId="3" borderId="16" xfId="4" applyFont="1" applyFill="1" applyBorder="1" applyAlignment="1" applyProtection="1">
      <alignment horizontal="right" wrapText="1"/>
      <protection locked="0"/>
    </xf>
    <xf numFmtId="0" fontId="34" fillId="3" borderId="14" xfId="4" applyFont="1" applyFill="1" applyBorder="1" applyProtection="1">
      <protection locked="0"/>
    </xf>
    <xf numFmtId="165" fontId="34" fillId="3" borderId="14" xfId="4" applyNumberFormat="1" applyFont="1" applyFill="1" applyBorder="1" applyAlignment="1" applyProtection="1">
      <alignment horizontal="right"/>
      <protection locked="0"/>
    </xf>
    <xf numFmtId="165" fontId="34" fillId="0" borderId="31" xfId="4" applyNumberFormat="1" applyFont="1" applyFill="1" applyBorder="1" applyAlignment="1" applyProtection="1">
      <alignment horizontal="right"/>
      <protection locked="0"/>
    </xf>
    <xf numFmtId="9" fontId="34" fillId="3" borderId="14" xfId="4" applyNumberFormat="1" applyFont="1" applyFill="1" applyBorder="1" applyProtection="1">
      <protection locked="0"/>
    </xf>
    <xf numFmtId="0" fontId="34" fillId="3" borderId="8" xfId="4" applyFont="1" applyFill="1" applyBorder="1" applyAlignment="1" applyProtection="1">
      <alignment horizontal="right"/>
      <protection locked="0"/>
    </xf>
    <xf numFmtId="0" fontId="34" fillId="3" borderId="8" xfId="4" applyFont="1" applyFill="1" applyBorder="1" applyProtection="1">
      <protection locked="0"/>
    </xf>
    <xf numFmtId="0" fontId="34" fillId="0" borderId="0" xfId="4" applyFont="1" applyFill="1" applyBorder="1" applyAlignment="1" applyProtection="1">
      <alignment horizontal="right"/>
      <protection locked="0"/>
    </xf>
    <xf numFmtId="0" fontId="4" fillId="3" borderId="8" xfId="0" applyFont="1" applyFill="1" applyBorder="1" applyAlignment="1" applyProtection="1">
      <alignment horizontal="right"/>
      <protection locked="0"/>
    </xf>
    <xf numFmtId="0" fontId="34" fillId="0" borderId="0" xfId="4" applyFont="1" applyFill="1" applyBorder="1" applyProtection="1">
      <protection locked="0"/>
    </xf>
    <xf numFmtId="0" fontId="34" fillId="3" borderId="26" xfId="4" applyFont="1" applyFill="1" applyBorder="1" applyAlignment="1" applyProtection="1">
      <alignment horizontal="right"/>
      <protection locked="0"/>
    </xf>
    <xf numFmtId="0" fontId="0" fillId="0" borderId="13" xfId="0" applyBorder="1"/>
    <xf numFmtId="0" fontId="20" fillId="0" borderId="0" xfId="0" applyFont="1" applyBorder="1"/>
    <xf numFmtId="0" fontId="34"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0" xfId="0" applyFont="1" applyProtection="1">
      <protection locked="0"/>
    </xf>
    <xf numFmtId="0" fontId="34" fillId="0" borderId="0" xfId="0" applyFont="1" applyFill="1" applyBorder="1" applyAlignment="1" applyProtection="1">
      <alignment horizontal="center"/>
      <protection locked="0"/>
    </xf>
    <xf numFmtId="0" fontId="20" fillId="0" borderId="5" xfId="0" applyFont="1" applyBorder="1"/>
    <xf numFmtId="0" fontId="20" fillId="0" borderId="0" xfId="0" applyFont="1"/>
    <xf numFmtId="0" fontId="5" fillId="0" borderId="0" xfId="0" applyFont="1" applyAlignment="1" applyProtection="1">
      <alignment horizontal="center"/>
    </xf>
    <xf numFmtId="3" fontId="72" fillId="4" borderId="0" xfId="1" applyNumberFormat="1" applyFont="1" applyFill="1" applyBorder="1" applyAlignment="1" applyProtection="1">
      <alignment horizontal="center"/>
      <protection locked="0"/>
    </xf>
    <xf numFmtId="0" fontId="79" fillId="2" borderId="8" xfId="3" applyFont="1" applyFill="1" applyBorder="1" applyAlignment="1">
      <alignment horizontal="center" wrapText="1"/>
    </xf>
    <xf numFmtId="0" fontId="4" fillId="2" borderId="8" xfId="3" applyFont="1" applyFill="1" applyBorder="1" applyAlignment="1">
      <alignment horizontal="center" wrapText="1"/>
    </xf>
    <xf numFmtId="0" fontId="4" fillId="2" borderId="33" xfId="0" applyFont="1" applyFill="1" applyBorder="1" applyAlignment="1" applyProtection="1">
      <alignment horizontal="center" wrapText="1"/>
      <protection locked="0"/>
    </xf>
    <xf numFmtId="0" fontId="0" fillId="3" borderId="12" xfId="0" applyFill="1" applyBorder="1" applyProtection="1">
      <protection locked="0"/>
    </xf>
    <xf numFmtId="0" fontId="0" fillId="3" borderId="44" xfId="0" applyFill="1" applyBorder="1" applyProtection="1">
      <protection locked="0"/>
    </xf>
    <xf numFmtId="0" fontId="23" fillId="2" borderId="57" xfId="0" applyFont="1" applyFill="1" applyBorder="1" applyAlignment="1" applyProtection="1">
      <alignment horizontal="center"/>
      <protection locked="0"/>
    </xf>
    <xf numFmtId="0" fontId="32"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31" fillId="0" borderId="0" xfId="7" applyAlignment="1" applyProtection="1">
      <alignment horizontal="center" vertical="center" wrapText="1"/>
    </xf>
    <xf numFmtId="0" fontId="5" fillId="0" borderId="0" xfId="0" applyFont="1" applyAlignment="1">
      <alignment horizontal="center"/>
    </xf>
    <xf numFmtId="0" fontId="3" fillId="0" borderId="0" xfId="0" applyFont="1"/>
    <xf numFmtId="0" fontId="4" fillId="7" borderId="12" xfId="0" applyFont="1" applyFill="1" applyBorder="1" applyAlignment="1">
      <alignment vertical="center"/>
    </xf>
    <xf numFmtId="0" fontId="4" fillId="7" borderId="28" xfId="0" applyFont="1" applyFill="1" applyBorder="1" applyAlignment="1">
      <alignment vertical="center"/>
    </xf>
    <xf numFmtId="0" fontId="4" fillId="7" borderId="29" xfId="0" applyFont="1" applyFill="1" applyBorder="1" applyAlignment="1">
      <alignment vertical="center"/>
    </xf>
    <xf numFmtId="0" fontId="3" fillId="3" borderId="57"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62" xfId="0" applyFont="1" applyFill="1" applyBorder="1" applyAlignment="1" applyProtection="1">
      <alignment horizontal="left" vertical="top"/>
      <protection locked="0"/>
    </xf>
    <xf numFmtId="0" fontId="3" fillId="3" borderId="35" xfId="0" applyFont="1" applyFill="1" applyBorder="1" applyAlignment="1" applyProtection="1">
      <alignment horizontal="left" vertical="top"/>
      <protection locked="0"/>
    </xf>
    <xf numFmtId="0" fontId="3" fillId="3" borderId="42" xfId="0" applyFont="1" applyFill="1" applyBorder="1" applyAlignment="1" applyProtection="1">
      <alignment horizontal="left" vertical="top"/>
      <protection locked="0"/>
    </xf>
    <xf numFmtId="0" fontId="3" fillId="3" borderId="33" xfId="0" applyFont="1" applyFill="1" applyBorder="1" applyAlignment="1" applyProtection="1">
      <alignment horizontal="left" vertical="top"/>
      <protection locked="0"/>
    </xf>
    <xf numFmtId="0" fontId="3" fillId="3" borderId="43" xfId="0" applyFont="1" applyFill="1" applyBorder="1" applyAlignment="1" applyProtection="1">
      <alignment horizontal="left" vertical="top"/>
      <protection locked="0"/>
    </xf>
    <xf numFmtId="0" fontId="3" fillId="3" borderId="59" xfId="0" applyFont="1" applyFill="1" applyBorder="1" applyAlignment="1" applyProtection="1">
      <alignment horizontal="left" vertical="top"/>
      <protection locked="0"/>
    </xf>
    <xf numFmtId="0" fontId="3" fillId="0" borderId="0" xfId="0" applyFont="1"/>
    <xf numFmtId="0" fontId="37" fillId="0" borderId="8" xfId="10" applyFont="1" applyBorder="1" applyAlignment="1">
      <alignment horizontal="center" vertical="center" wrapText="1"/>
    </xf>
    <xf numFmtId="0" fontId="37" fillId="0" borderId="8" xfId="10" quotePrefix="1" applyFont="1" applyBorder="1" applyAlignment="1">
      <alignment horizontal="center" vertical="center" wrapText="1"/>
    </xf>
    <xf numFmtId="0" fontId="4" fillId="2" borderId="12" xfId="3" applyFont="1" applyFill="1" applyBorder="1" applyAlignment="1">
      <alignment horizontal="center" wrapText="1"/>
    </xf>
    <xf numFmtId="0" fontId="4" fillId="2" borderId="29" xfId="3" applyFont="1" applyFill="1" applyBorder="1" applyAlignment="1">
      <alignment horizontal="center" wrapText="1"/>
    </xf>
    <xf numFmtId="0" fontId="23" fillId="2" borderId="12" xfId="0" applyFont="1" applyFill="1" applyBorder="1" applyAlignment="1" applyProtection="1">
      <alignment horizontal="center" wrapText="1"/>
      <protection locked="0"/>
    </xf>
    <xf numFmtId="0" fontId="23" fillId="2" borderId="29" xfId="0" applyFont="1" applyFill="1" applyBorder="1" applyAlignment="1" applyProtection="1">
      <alignment horizontal="center" wrapText="1"/>
      <protection locked="0"/>
    </xf>
    <xf numFmtId="0" fontId="36" fillId="2" borderId="8" xfId="10" applyFont="1" applyFill="1" applyBorder="1" applyAlignment="1" applyProtection="1">
      <alignment horizontal="center" vertical="center" wrapText="1"/>
    </xf>
    <xf numFmtId="0" fontId="3" fillId="3"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13" fillId="5" borderId="8" xfId="0" applyFont="1" applyFill="1" applyBorder="1" applyAlignment="1">
      <alignment horizontal="center" vertical="center"/>
    </xf>
    <xf numFmtId="0" fontId="81" fillId="2" borderId="8" xfId="0" applyFont="1" applyFill="1" applyBorder="1" applyAlignment="1" applyProtection="1">
      <alignment horizontal="center" wrapText="1"/>
      <protection locked="0"/>
    </xf>
    <xf numFmtId="0" fontId="85" fillId="2" borderId="8" xfId="0" applyFont="1" applyFill="1" applyBorder="1" applyAlignment="1" applyProtection="1">
      <alignment horizontal="center" wrapText="1"/>
      <protection locked="0"/>
    </xf>
    <xf numFmtId="0" fontId="31" fillId="4" borderId="0" xfId="7" applyFill="1" applyAlignment="1" applyProtection="1">
      <alignment horizontal="center" vertical="center" wrapText="1"/>
    </xf>
    <xf numFmtId="0" fontId="5" fillId="4" borderId="0" xfId="4" applyFont="1" applyFill="1" applyBorder="1" applyAlignment="1" applyProtection="1">
      <alignment horizontal="center"/>
    </xf>
    <xf numFmtId="0" fontId="3" fillId="4" borderId="0" xfId="0" applyFont="1" applyFill="1"/>
    <xf numFmtId="0" fontId="23" fillId="4" borderId="0" xfId="4" applyFont="1" applyFill="1" applyBorder="1" applyAlignment="1" applyProtection="1">
      <alignment vertical="top"/>
    </xf>
    <xf numFmtId="0" fontId="3" fillId="4" borderId="0" xfId="0" applyFont="1" applyFill="1" applyAlignment="1"/>
    <xf numFmtId="0" fontId="3" fillId="4" borderId="43" xfId="0" applyFont="1" applyFill="1" applyBorder="1" applyAlignment="1" applyProtection="1">
      <alignment horizontal="left" wrapText="1"/>
    </xf>
    <xf numFmtId="0" fontId="3" fillId="4" borderId="0" xfId="0" applyFont="1" applyFill="1" applyProtection="1">
      <protection locked="0"/>
    </xf>
    <xf numFmtId="0" fontId="3" fillId="4" borderId="0" xfId="4" applyFont="1" applyFill="1" applyBorder="1" applyAlignment="1" applyProtection="1">
      <alignment horizontal="center"/>
      <protection locked="0"/>
    </xf>
    <xf numFmtId="0" fontId="3" fillId="4" borderId="0" xfId="3" applyFill="1" applyBorder="1"/>
    <xf numFmtId="0" fontId="3" fillId="4" borderId="0" xfId="3" applyFill="1"/>
    <xf numFmtId="0" fontId="31" fillId="4" borderId="0" xfId="7" applyFill="1" applyBorder="1" applyAlignment="1" applyProtection="1">
      <alignment vertical="top" wrapText="1"/>
    </xf>
    <xf numFmtId="0" fontId="42" fillId="4" borderId="0" xfId="0" applyFont="1" applyFill="1" applyBorder="1" applyAlignment="1" applyProtection="1">
      <alignment vertical="top"/>
    </xf>
    <xf numFmtId="0" fontId="3" fillId="4" borderId="0" xfId="3" applyFill="1" applyBorder="1" applyProtection="1">
      <protection locked="0"/>
    </xf>
    <xf numFmtId="0" fontId="3" fillId="4" borderId="0" xfId="3" applyFill="1" applyProtection="1">
      <protection locked="0"/>
    </xf>
    <xf numFmtId="0" fontId="4" fillId="4" borderId="0" xfId="3" applyFont="1" applyFill="1" applyBorder="1" applyAlignment="1" applyProtection="1">
      <alignment horizontal="center"/>
      <protection locked="0"/>
    </xf>
    <xf numFmtId="0" fontId="3" fillId="4" borderId="0" xfId="3" applyFont="1" applyFill="1" applyBorder="1" applyProtection="1">
      <protection locked="0"/>
    </xf>
    <xf numFmtId="0" fontId="4" fillId="4" borderId="0" xfId="0" applyFont="1" applyFill="1" applyBorder="1" applyAlignment="1">
      <alignment vertical="center"/>
    </xf>
    <xf numFmtId="0" fontId="74" fillId="4" borderId="14" xfId="3" applyFont="1" applyFill="1" applyBorder="1" applyAlignment="1">
      <alignment horizontal="right" wrapText="1"/>
    </xf>
    <xf numFmtId="0" fontId="3" fillId="4" borderId="0" xfId="0" applyFont="1" applyFill="1" applyBorder="1" applyAlignment="1" applyProtection="1">
      <alignment horizontal="left" vertical="top"/>
      <protection locked="0"/>
    </xf>
    <xf numFmtId="0" fontId="74" fillId="4" borderId="17" xfId="3" applyFont="1" applyFill="1" applyBorder="1" applyAlignment="1">
      <alignment horizontal="right" wrapText="1"/>
    </xf>
    <xf numFmtId="0" fontId="23" fillId="4" borderId="0" xfId="7" applyFont="1" applyFill="1" applyAlignment="1" applyProtection="1">
      <alignment vertical="top" wrapText="1"/>
    </xf>
    <xf numFmtId="0" fontId="31" fillId="4" borderId="0" xfId="7" applyFill="1" applyBorder="1" applyAlignment="1" applyProtection="1">
      <alignment horizontal="center" vertical="center" wrapText="1"/>
    </xf>
    <xf numFmtId="0" fontId="0" fillId="4" borderId="0" xfId="0" applyFill="1" applyBorder="1"/>
    <xf numFmtId="0" fontId="0" fillId="4" borderId="0" xfId="0" applyFill="1"/>
    <xf numFmtId="0" fontId="4" fillId="4" borderId="0" xfId="0" applyFont="1" applyFill="1" applyBorder="1" applyAlignment="1" applyProtection="1">
      <alignment horizontal="left" vertical="top" wrapText="1"/>
    </xf>
    <xf numFmtId="0" fontId="3" fillId="4" borderId="0" xfId="0" applyFont="1" applyFill="1" applyAlignment="1" applyProtection="1">
      <alignment horizontal="right"/>
    </xf>
    <xf numFmtId="0" fontId="4" fillId="4" borderId="0" xfId="0" applyFont="1" applyFill="1" applyBorder="1" applyAlignment="1" applyProtection="1">
      <alignment horizontal="left" wrapText="1"/>
    </xf>
    <xf numFmtId="0" fontId="0" fillId="4" borderId="0" xfId="0" applyFill="1" applyProtection="1">
      <protection locked="0"/>
    </xf>
    <xf numFmtId="0" fontId="0" fillId="4" borderId="4" xfId="0" applyFill="1" applyBorder="1" applyAlignment="1" applyProtection="1">
      <protection locked="0"/>
    </xf>
    <xf numFmtId="0" fontId="0" fillId="4" borderId="5" xfId="0" applyFill="1" applyBorder="1" applyAlignment="1" applyProtection="1">
      <protection locked="0"/>
    </xf>
    <xf numFmtId="0" fontId="0" fillId="4" borderId="6" xfId="0" applyFill="1" applyBorder="1" applyAlignment="1" applyProtection="1">
      <protection locked="0"/>
    </xf>
    <xf numFmtId="0" fontId="0" fillId="4" borderId="1" xfId="0" applyFill="1" applyBorder="1" applyProtection="1">
      <protection locked="0"/>
    </xf>
    <xf numFmtId="0" fontId="0" fillId="4" borderId="0" xfId="0" applyFill="1" applyBorder="1" applyProtection="1">
      <protection locked="0"/>
    </xf>
    <xf numFmtId="0" fontId="0" fillId="4" borderId="2" xfId="0" applyFill="1" applyBorder="1" applyProtection="1">
      <protection locked="0"/>
    </xf>
    <xf numFmtId="0" fontId="20" fillId="4" borderId="1" xfId="4" applyFont="1" applyFill="1" applyBorder="1" applyAlignment="1" applyProtection="1">
      <alignment horizontal="right"/>
      <protection locked="0"/>
    </xf>
    <xf numFmtId="0" fontId="0" fillId="4" borderId="3" xfId="0" applyFill="1" applyBorder="1" applyProtection="1">
      <protection locked="0"/>
    </xf>
    <xf numFmtId="0" fontId="20" fillId="4" borderId="2" xfId="4" applyFont="1" applyFill="1" applyBorder="1" applyAlignment="1" applyProtection="1">
      <alignment horizontal="center"/>
      <protection locked="0"/>
    </xf>
    <xf numFmtId="0" fontId="20" fillId="4" borderId="0" xfId="4" applyFont="1" applyFill="1" applyBorder="1" applyAlignment="1" applyProtection="1">
      <alignment horizontal="left"/>
      <protection locked="0"/>
    </xf>
    <xf numFmtId="0" fontId="24" fillId="4" borderId="0" xfId="0" applyFont="1" applyFill="1" applyBorder="1" applyProtection="1">
      <protection locked="0"/>
    </xf>
    <xf numFmtId="0" fontId="20" fillId="4" borderId="0" xfId="4" applyFont="1" applyFill="1" applyBorder="1" applyAlignment="1" applyProtection="1">
      <protection locked="0"/>
    </xf>
    <xf numFmtId="0" fontId="24" fillId="4" borderId="0" xfId="0" applyFont="1" applyFill="1" applyBorder="1" applyAlignment="1" applyProtection="1">
      <protection locked="0"/>
    </xf>
    <xf numFmtId="0" fontId="19" fillId="4" borderId="0" xfId="0" applyFont="1" applyFill="1" applyBorder="1" applyProtection="1">
      <protection locked="0"/>
    </xf>
    <xf numFmtId="44" fontId="0" fillId="3" borderId="11" xfId="8" applyFont="1" applyFill="1" applyBorder="1" applyAlignment="1" applyProtection="1">
      <alignment horizontal="center"/>
      <protection locked="0"/>
    </xf>
    <xf numFmtId="0" fontId="22" fillId="3" borderId="67" xfId="4" applyFont="1" applyFill="1" applyBorder="1" applyProtection="1">
      <protection locked="0"/>
    </xf>
    <xf numFmtId="0" fontId="21" fillId="3" borderId="69" xfId="4" applyFont="1" applyFill="1" applyBorder="1" applyAlignment="1" applyProtection="1">
      <alignment horizontal="right"/>
      <protection locked="0"/>
    </xf>
    <xf numFmtId="0" fontId="20" fillId="4" borderId="70" xfId="4" applyFont="1" applyFill="1" applyBorder="1" applyAlignment="1" applyProtection="1">
      <alignment horizontal="left"/>
      <protection locked="0"/>
    </xf>
    <xf numFmtId="0" fontId="22" fillId="3" borderId="71" xfId="4" applyFont="1" applyFill="1" applyBorder="1" applyProtection="1">
      <protection locked="0"/>
    </xf>
    <xf numFmtId="0" fontId="22" fillId="3" borderId="73" xfId="4" applyFont="1" applyFill="1" applyBorder="1" applyProtection="1">
      <protection locked="0"/>
    </xf>
    <xf numFmtId="0" fontId="20" fillId="4" borderId="74" xfId="0" applyFont="1" applyFill="1" applyBorder="1" applyAlignment="1" applyProtection="1">
      <alignment horizontal="left"/>
      <protection locked="0"/>
    </xf>
    <xf numFmtId="0" fontId="0" fillId="4" borderId="74" xfId="0" applyFill="1" applyBorder="1" applyProtection="1">
      <protection locked="0"/>
    </xf>
    <xf numFmtId="9" fontId="22" fillId="3" borderId="73" xfId="4" applyNumberFormat="1" applyFont="1" applyFill="1" applyBorder="1" applyProtection="1">
      <protection locked="0"/>
    </xf>
    <xf numFmtId="0" fontId="0" fillId="4" borderId="75" xfId="0" applyFill="1" applyBorder="1" applyProtection="1">
      <protection locked="0"/>
    </xf>
    <xf numFmtId="0" fontId="20" fillId="4" borderId="74" xfId="4" applyFont="1" applyFill="1" applyBorder="1" applyAlignment="1" applyProtection="1">
      <alignment horizontal="left"/>
      <protection locked="0"/>
    </xf>
    <xf numFmtId="0" fontId="20" fillId="4" borderId="74" xfId="4" applyFont="1" applyFill="1" applyBorder="1" applyProtection="1">
      <protection locked="0"/>
    </xf>
    <xf numFmtId="0" fontId="21" fillId="3" borderId="78" xfId="4" applyFont="1" applyFill="1" applyBorder="1" applyAlignment="1" applyProtection="1">
      <alignment horizontal="right"/>
      <protection locked="0"/>
    </xf>
    <xf numFmtId="0" fontId="0" fillId="4" borderId="79" xfId="0" applyFill="1" applyBorder="1" applyProtection="1">
      <protection locked="0"/>
    </xf>
    <xf numFmtId="0" fontId="0" fillId="4" borderId="80" xfId="0" applyFill="1" applyBorder="1" applyProtection="1">
      <protection locked="0"/>
    </xf>
    <xf numFmtId="0" fontId="0" fillId="4" borderId="81" xfId="0" applyFill="1" applyBorder="1" applyProtection="1">
      <protection locked="0"/>
    </xf>
    <xf numFmtId="0" fontId="0" fillId="3" borderId="82" xfId="0" applyFill="1" applyBorder="1" applyProtection="1">
      <protection locked="0"/>
    </xf>
    <xf numFmtId="0" fontId="20" fillId="4" borderId="83" xfId="4" applyFont="1" applyFill="1" applyBorder="1" applyProtection="1">
      <protection locked="0"/>
    </xf>
    <xf numFmtId="0" fontId="20" fillId="4" borderId="0" xfId="4" applyFont="1" applyFill="1" applyAlignment="1" applyProtection="1">
      <alignment horizontal="center"/>
      <protection locked="0"/>
    </xf>
    <xf numFmtId="0" fontId="0" fillId="4" borderId="0" xfId="0" applyFill="1" applyAlignment="1">
      <alignment horizontal="center"/>
    </xf>
    <xf numFmtId="1" fontId="3" fillId="4" borderId="0" xfId="0" applyNumberFormat="1" applyFont="1" applyFill="1" applyAlignment="1">
      <alignment horizontal="center"/>
    </xf>
    <xf numFmtId="0" fontId="3" fillId="4" borderId="0" xfId="0" applyFont="1" applyFill="1" applyAlignment="1" applyProtection="1">
      <alignment horizontal="center" wrapText="1"/>
      <protection locked="0"/>
    </xf>
    <xf numFmtId="0" fontId="0" fillId="4" borderId="0" xfId="0" applyFill="1" applyAlignment="1" applyProtection="1">
      <alignment horizontal="center"/>
      <protection locked="0"/>
    </xf>
    <xf numFmtId="0" fontId="3" fillId="4" borderId="0" xfId="0" applyFont="1" applyFill="1" applyAlignment="1" applyProtection="1">
      <alignment horizontal="center"/>
      <protection locked="0"/>
    </xf>
    <xf numFmtId="0" fontId="0" fillId="4" borderId="0" xfId="0" applyFill="1" applyBorder="1" applyProtection="1"/>
    <xf numFmtId="0" fontId="4" fillId="4" borderId="0" xfId="0" applyFont="1" applyFill="1" applyBorder="1" applyAlignment="1" applyProtection="1"/>
    <xf numFmtId="0" fontId="4" fillId="4" borderId="0" xfId="0" applyFont="1" applyFill="1" applyBorder="1" applyAlignment="1"/>
    <xf numFmtId="0" fontId="37" fillId="4" borderId="0" xfId="10" applyFont="1" applyFill="1" applyBorder="1" applyAlignment="1" applyProtection="1">
      <alignment horizontal="center" vertical="center" wrapText="1"/>
    </xf>
    <xf numFmtId="0" fontId="37" fillId="4" borderId="0" xfId="10" quotePrefix="1" applyFont="1" applyFill="1" applyBorder="1" applyAlignment="1" applyProtection="1">
      <alignment horizontal="center" vertical="center" wrapText="1"/>
    </xf>
    <xf numFmtId="1" fontId="37" fillId="4" borderId="0" xfId="10" applyNumberFormat="1" applyFont="1" applyFill="1" applyBorder="1" applyAlignment="1" applyProtection="1">
      <alignment horizontal="center" vertical="center" wrapText="1"/>
    </xf>
    <xf numFmtId="6" fontId="37" fillId="4" borderId="0" xfId="10" applyNumberFormat="1" applyFont="1" applyFill="1" applyBorder="1" applyAlignment="1" applyProtection="1">
      <alignment horizontal="center" vertical="center" wrapText="1"/>
    </xf>
    <xf numFmtId="0" fontId="38" fillId="4" borderId="0" xfId="0" applyFont="1" applyFill="1"/>
    <xf numFmtId="0" fontId="31" fillId="4" borderId="0" xfId="7" applyFill="1" applyBorder="1" applyAlignment="1" applyProtection="1">
      <alignment wrapText="1"/>
    </xf>
    <xf numFmtId="0" fontId="23" fillId="4" borderId="0" xfId="0" applyFont="1" applyFill="1" applyBorder="1" applyAlignment="1" applyProtection="1">
      <alignment vertical="top" wrapText="1"/>
    </xf>
    <xf numFmtId="0" fontId="38" fillId="4" borderId="0" xfId="0" applyFont="1" applyFill="1" applyBorder="1"/>
    <xf numFmtId="0" fontId="36" fillId="17" borderId="88" xfId="10" applyFont="1" applyFill="1" applyBorder="1" applyAlignment="1" applyProtection="1">
      <alignment horizontal="center" vertical="center" wrapText="1"/>
    </xf>
    <xf numFmtId="6" fontId="37" fillId="17" borderId="88" xfId="10" applyNumberFormat="1" applyFont="1" applyFill="1" applyBorder="1" applyAlignment="1" applyProtection="1">
      <alignment horizontal="center" vertical="center" wrapText="1"/>
    </xf>
    <xf numFmtId="0" fontId="37" fillId="4" borderId="90" xfId="10" quotePrefix="1" applyFont="1" applyFill="1" applyBorder="1" applyAlignment="1" applyProtection="1">
      <alignment horizontal="center" vertical="center" wrapText="1"/>
    </xf>
    <xf numFmtId="6" fontId="37" fillId="12" borderId="90" xfId="10" applyNumberFormat="1" applyFont="1" applyFill="1" applyBorder="1" applyAlignment="1" applyProtection="1">
      <alignment horizontal="center" vertical="center" wrapText="1"/>
    </xf>
    <xf numFmtId="0" fontId="38" fillId="17" borderId="90" xfId="0" applyFont="1" applyFill="1" applyBorder="1" applyAlignment="1">
      <alignment horizontal="center" vertical="center"/>
    </xf>
    <xf numFmtId="164" fontId="38" fillId="17" borderId="90" xfId="0" applyNumberFormat="1" applyFont="1" applyFill="1" applyBorder="1" applyAlignment="1">
      <alignment horizontal="center" vertical="center"/>
    </xf>
    <xf numFmtId="6" fontId="37" fillId="17" borderId="91" xfId="10" applyNumberFormat="1" applyFont="1" applyFill="1" applyBorder="1" applyAlignment="1" applyProtection="1">
      <alignment horizontal="center" vertical="center" wrapText="1"/>
    </xf>
    <xf numFmtId="0" fontId="4" fillId="2" borderId="87" xfId="0" applyFont="1" applyFill="1" applyBorder="1" applyAlignment="1" applyProtection="1">
      <alignment horizontal="center" wrapText="1"/>
      <protection locked="0"/>
    </xf>
    <xf numFmtId="0" fontId="4" fillId="2" borderId="88" xfId="0" applyFont="1" applyFill="1" applyBorder="1" applyAlignment="1" applyProtection="1">
      <alignment horizontal="center" wrapText="1"/>
      <protection locked="0"/>
    </xf>
    <xf numFmtId="0" fontId="23" fillId="2" borderId="87" xfId="0" applyFont="1" applyFill="1" applyBorder="1" applyAlignment="1" applyProtection="1">
      <alignment wrapText="1"/>
      <protection locked="0"/>
    </xf>
    <xf numFmtId="0" fontId="23" fillId="2" borderId="88" xfId="0" applyNumberFormat="1" applyFont="1" applyFill="1" applyBorder="1" applyAlignment="1" applyProtection="1">
      <alignment wrapText="1"/>
      <protection locked="0"/>
    </xf>
    <xf numFmtId="0" fontId="0" fillId="3" borderId="87" xfId="0" applyFill="1" applyBorder="1" applyAlignment="1" applyProtection="1">
      <alignment wrapText="1"/>
      <protection locked="0"/>
    </xf>
    <xf numFmtId="3" fontId="0" fillId="3" borderId="88" xfId="0" applyNumberFormat="1" applyFill="1" applyBorder="1" applyAlignment="1" applyProtection="1">
      <alignment wrapText="1"/>
      <protection locked="0"/>
    </xf>
    <xf numFmtId="0" fontId="0" fillId="3" borderId="89" xfId="0" applyFill="1" applyBorder="1" applyAlignment="1" applyProtection="1">
      <alignment wrapText="1"/>
      <protection locked="0"/>
    </xf>
    <xf numFmtId="0" fontId="0" fillId="3" borderId="90" xfId="0" applyFill="1" applyBorder="1" applyAlignment="1" applyProtection="1">
      <alignment wrapText="1"/>
      <protection locked="0"/>
    </xf>
    <xf numFmtId="1" fontId="0" fillId="3" borderId="90" xfId="0" applyNumberFormat="1" applyFill="1" applyBorder="1" applyAlignment="1" applyProtection="1">
      <alignment horizontal="center" wrapText="1"/>
      <protection locked="0"/>
    </xf>
    <xf numFmtId="3" fontId="0" fillId="3" borderId="91" xfId="0" applyNumberFormat="1" applyFill="1" applyBorder="1" applyAlignment="1" applyProtection="1">
      <alignment wrapText="1"/>
      <protection locked="0"/>
    </xf>
    <xf numFmtId="0" fontId="3" fillId="4" borderId="0" xfId="0" applyFont="1" applyFill="1" applyAlignment="1">
      <alignment horizontal="center"/>
    </xf>
    <xf numFmtId="1" fontId="3" fillId="4" borderId="0" xfId="0" applyNumberFormat="1" applyFont="1" applyFill="1" applyAlignment="1" applyProtection="1">
      <alignment horizontal="center"/>
      <protection locked="0"/>
    </xf>
    <xf numFmtId="0" fontId="4" fillId="4" borderId="0" xfId="0" applyFont="1" applyFill="1" applyAlignment="1" applyProtection="1">
      <alignment horizontal="center" vertical="top" wrapText="1"/>
      <protection locked="0"/>
    </xf>
    <xf numFmtId="0" fontId="4" fillId="4" borderId="0" xfId="0" applyFont="1" applyFill="1" applyAlignment="1" applyProtection="1">
      <alignment horizontal="center"/>
      <protection locked="0"/>
    </xf>
    <xf numFmtId="0" fontId="4" fillId="4" borderId="0" xfId="0" applyFont="1" applyFill="1" applyBorder="1" applyAlignment="1">
      <alignment horizontal="left"/>
    </xf>
    <xf numFmtId="0" fontId="37" fillId="4" borderId="0" xfId="10" quotePrefix="1" applyFont="1" applyFill="1" applyBorder="1" applyAlignment="1">
      <alignment horizontal="center" vertical="center" wrapText="1"/>
    </xf>
    <xf numFmtId="0" fontId="37" fillId="4" borderId="0" xfId="10" applyFont="1" applyFill="1" applyBorder="1" applyAlignment="1">
      <alignment horizontal="center" vertical="center" wrapText="1"/>
    </xf>
    <xf numFmtId="6" fontId="37" fillId="4" borderId="0" xfId="10" applyNumberFormat="1" applyFont="1" applyFill="1" applyBorder="1" applyAlignment="1">
      <alignment horizontal="center" vertical="center" wrapText="1"/>
    </xf>
    <xf numFmtId="0" fontId="38" fillId="4" borderId="0" xfId="0" applyFont="1" applyFill="1" applyBorder="1" applyAlignment="1">
      <alignment horizontal="center"/>
    </xf>
    <xf numFmtId="0" fontId="4" fillId="4" borderId="0" xfId="0" applyFont="1" applyFill="1" applyBorder="1" applyAlignment="1" applyProtection="1">
      <alignment horizontal="center"/>
      <protection locked="0"/>
    </xf>
    <xf numFmtId="0" fontId="14" fillId="4" borderId="0" xfId="0" applyFont="1" applyFill="1" applyBorder="1" applyAlignment="1">
      <alignment horizontal="center"/>
    </xf>
    <xf numFmtId="0" fontId="36" fillId="16" borderId="88" xfId="10" applyFont="1" applyFill="1" applyBorder="1" applyAlignment="1">
      <alignment horizontal="center" vertical="center" wrapText="1"/>
    </xf>
    <xf numFmtId="0" fontId="37" fillId="0" borderId="87" xfId="10" applyFont="1" applyBorder="1" applyAlignment="1">
      <alignment horizontal="center" vertical="center" wrapText="1"/>
    </xf>
    <xf numFmtId="6" fontId="37" fillId="16" borderId="88" xfId="10" applyNumberFormat="1" applyFont="1" applyFill="1" applyBorder="1" applyAlignment="1">
      <alignment horizontal="center" vertical="center" wrapText="1"/>
    </xf>
    <xf numFmtId="0" fontId="37" fillId="0" borderId="87" xfId="10" quotePrefix="1" applyFont="1" applyBorder="1" applyAlignment="1">
      <alignment horizontal="center" vertical="center" wrapText="1"/>
    </xf>
    <xf numFmtId="0" fontId="37" fillId="0" borderId="89" xfId="10" quotePrefix="1" applyFont="1" applyBorder="1" applyAlignment="1">
      <alignment horizontal="center" vertical="center" wrapText="1"/>
    </xf>
    <xf numFmtId="0" fontId="37" fillId="0" borderId="90" xfId="10" quotePrefix="1" applyFont="1" applyBorder="1" applyAlignment="1">
      <alignment horizontal="center" vertical="center" wrapText="1"/>
    </xf>
    <xf numFmtId="0" fontId="37" fillId="0" borderId="90" xfId="10" applyFont="1" applyBorder="1" applyAlignment="1">
      <alignment horizontal="center" vertical="center" wrapText="1"/>
    </xf>
    <xf numFmtId="0" fontId="37" fillId="15" borderId="90" xfId="10" applyFont="1" applyFill="1" applyBorder="1" applyAlignment="1">
      <alignment horizontal="center" vertical="center" wrapText="1"/>
    </xf>
    <xf numFmtId="0" fontId="37" fillId="12" borderId="90" xfId="10" applyFont="1" applyFill="1" applyBorder="1" applyAlignment="1">
      <alignment horizontal="center" vertical="center" wrapText="1"/>
    </xf>
    <xf numFmtId="0" fontId="79" fillId="2" borderId="22" xfId="3" applyFont="1" applyFill="1" applyBorder="1" applyAlignment="1" applyProtection="1">
      <alignment horizontal="center" vertical="center" wrapText="1"/>
      <protection locked="0"/>
    </xf>
    <xf numFmtId="0" fontId="4" fillId="2" borderId="22" xfId="3"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1" fontId="23" fillId="2" borderId="8" xfId="0" applyNumberFormat="1" applyFont="1" applyFill="1" applyBorder="1" applyAlignment="1" applyProtection="1">
      <alignment horizontal="center" vertical="center" wrapText="1"/>
      <protection locked="0"/>
    </xf>
    <xf numFmtId="0" fontId="23" fillId="2" borderId="8" xfId="0" applyNumberFormat="1"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1" fontId="0" fillId="3" borderId="8" xfId="0" applyNumberFormat="1" applyFill="1" applyBorder="1" applyAlignment="1" applyProtection="1">
      <alignment horizontal="center" vertical="center" wrapText="1"/>
      <protection locked="0"/>
    </xf>
    <xf numFmtId="3" fontId="0" fillId="3" borderId="8" xfId="0" applyNumberFormat="1" applyFill="1" applyBorder="1" applyAlignment="1" applyProtection="1">
      <alignment horizontal="center" vertical="center" wrapText="1"/>
      <protection locked="0"/>
    </xf>
    <xf numFmtId="0" fontId="42" fillId="4" borderId="0" xfId="0" applyFont="1" applyFill="1" applyBorder="1" applyAlignment="1" applyProtection="1">
      <alignment wrapText="1"/>
    </xf>
    <xf numFmtId="0" fontId="0" fillId="4" borderId="0" xfId="0" applyFill="1" applyProtection="1"/>
    <xf numFmtId="0" fontId="19" fillId="3" borderId="115" xfId="0" applyFont="1" applyFill="1" applyBorder="1" applyProtection="1">
      <protection locked="0"/>
    </xf>
    <xf numFmtId="0" fontId="19" fillId="3" borderId="118" xfId="0" applyFont="1" applyFill="1" applyBorder="1" applyProtection="1">
      <protection locked="0"/>
    </xf>
    <xf numFmtId="0" fontId="19" fillId="3" borderId="119" xfId="0" applyFont="1" applyFill="1" applyBorder="1" applyProtection="1">
      <protection locked="0"/>
    </xf>
    <xf numFmtId="0" fontId="4" fillId="7" borderId="12" xfId="0" applyFont="1" applyFill="1" applyBorder="1" applyAlignment="1">
      <alignment horizontal="left" vertical="center"/>
    </xf>
    <xf numFmtId="0" fontId="4" fillId="7" borderId="28" xfId="0" applyFont="1" applyFill="1" applyBorder="1" applyAlignment="1">
      <alignment horizontal="left" vertical="center"/>
    </xf>
    <xf numFmtId="0" fontId="4" fillId="7" borderId="29" xfId="0" applyFont="1" applyFill="1" applyBorder="1" applyAlignment="1">
      <alignment horizontal="left" vertical="center"/>
    </xf>
    <xf numFmtId="0" fontId="5" fillId="4" borderId="0" xfId="0" applyFont="1" applyFill="1" applyBorder="1" applyAlignment="1" applyProtection="1">
      <alignment horizontal="center"/>
    </xf>
    <xf numFmtId="0" fontId="36" fillId="21" borderId="8" xfId="10" applyFont="1" applyFill="1" applyBorder="1" applyAlignment="1" applyProtection="1">
      <alignment horizontal="center" vertical="center" wrapText="1"/>
    </xf>
    <xf numFmtId="0" fontId="3" fillId="3" borderId="8"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0" xfId="0" applyFill="1" applyAlignment="1" applyProtection="1">
      <alignment wrapText="1"/>
      <protection locked="0"/>
    </xf>
    <xf numFmtId="0" fontId="0" fillId="4" borderId="0" xfId="0" applyFill="1" applyAlignment="1">
      <alignment wrapText="1"/>
    </xf>
    <xf numFmtId="0" fontId="0" fillId="4" borderId="0" xfId="0" applyFill="1" applyBorder="1" applyAlignment="1">
      <alignment horizontal="center"/>
    </xf>
    <xf numFmtId="1" fontId="3" fillId="4" borderId="0" xfId="0" applyNumberFormat="1" applyFont="1" applyFill="1" applyBorder="1" applyAlignment="1" applyProtection="1">
      <alignment horizontal="center"/>
      <protection locked="0"/>
    </xf>
    <xf numFmtId="0" fontId="4" fillId="4" borderId="0" xfId="0" applyFont="1" applyFill="1" applyBorder="1" applyAlignment="1" applyProtection="1">
      <alignment horizontal="center" wrapText="1"/>
      <protection locked="0"/>
    </xf>
    <xf numFmtId="0" fontId="0" fillId="4" borderId="0" xfId="0" applyFill="1" applyBorder="1" applyAlignment="1" applyProtection="1">
      <alignment wrapText="1"/>
      <protection locked="0"/>
    </xf>
    <xf numFmtId="0" fontId="4" fillId="4" borderId="0" xfId="0" applyFont="1" applyFill="1" applyAlignment="1" applyProtection="1">
      <alignment horizontal="left" vertical="top" wrapText="1"/>
    </xf>
    <xf numFmtId="0" fontId="4" fillId="4" borderId="0" xfId="0" applyFont="1" applyFill="1" applyBorder="1" applyAlignment="1" applyProtection="1">
      <alignment horizontal="center" vertical="top" wrapText="1"/>
    </xf>
    <xf numFmtId="0" fontId="37" fillId="4" borderId="25" xfId="10" applyFont="1" applyFill="1" applyBorder="1" applyAlignment="1" applyProtection="1">
      <alignment horizontal="center" vertical="center" wrapText="1"/>
    </xf>
    <xf numFmtId="0" fontId="37" fillId="4" borderId="25" xfId="10" quotePrefix="1" applyFont="1" applyFill="1" applyBorder="1" applyAlignment="1" applyProtection="1">
      <alignment horizontal="center" vertical="center" wrapText="1"/>
    </xf>
    <xf numFmtId="164" fontId="37" fillId="4" borderId="0" xfId="10" applyNumberFormat="1" applyFont="1" applyFill="1" applyBorder="1" applyAlignment="1" applyProtection="1">
      <alignment horizontal="center" vertical="center" wrapText="1"/>
    </xf>
    <xf numFmtId="0" fontId="14" fillId="4" borderId="0" xfId="0" applyFont="1" applyFill="1" applyBorder="1" applyAlignment="1" applyProtection="1"/>
    <xf numFmtId="0" fontId="3" fillId="4" borderId="0" xfId="0" applyFont="1" applyFill="1" applyAlignment="1" applyProtection="1">
      <alignment wrapText="1"/>
      <protection locked="0"/>
    </xf>
    <xf numFmtId="0" fontId="0" fillId="4" borderId="0" xfId="0" applyFill="1" applyBorder="1" applyAlignment="1">
      <alignment wrapText="1"/>
    </xf>
    <xf numFmtId="0" fontId="24" fillId="4" borderId="0" xfId="0" applyFont="1" applyFill="1" applyAlignment="1" applyProtection="1">
      <alignment vertical="top" wrapText="1"/>
    </xf>
    <xf numFmtId="0" fontId="5" fillId="4" borderId="0" xfId="0" applyFont="1" applyFill="1" applyAlignment="1" applyProtection="1">
      <alignment horizontal="center"/>
    </xf>
    <xf numFmtId="0" fontId="0" fillId="4" borderId="0" xfId="0" applyFill="1" applyBorder="1" applyAlignment="1" applyProtection="1">
      <alignment wrapText="1"/>
    </xf>
    <xf numFmtId="0" fontId="31" fillId="4" borderId="0" xfId="7" applyFill="1" applyAlignment="1" applyProtection="1">
      <alignment horizontal="center" wrapText="1"/>
    </xf>
    <xf numFmtId="0" fontId="5" fillId="4" borderId="0" xfId="0" applyFont="1" applyFill="1" applyAlignment="1"/>
    <xf numFmtId="0" fontId="5" fillId="4" borderId="0" xfId="0" applyFont="1" applyFill="1" applyAlignment="1" applyProtection="1"/>
    <xf numFmtId="0" fontId="47" fillId="4" borderId="0" xfId="0" applyFont="1" applyFill="1" applyProtection="1">
      <protection locked="0"/>
    </xf>
    <xf numFmtId="0" fontId="3" fillId="4" borderId="43" xfId="0" applyFont="1" applyFill="1" applyBorder="1" applyAlignment="1" applyProtection="1">
      <protection locked="0"/>
    </xf>
    <xf numFmtId="0" fontId="65" fillId="4" borderId="0" xfId="0" applyFont="1" applyFill="1" applyAlignment="1" applyProtection="1">
      <alignment vertical="center"/>
      <protection locked="0"/>
    </xf>
    <xf numFmtId="174" fontId="47" fillId="4" borderId="0" xfId="0" applyNumberFormat="1" applyFont="1" applyFill="1" applyBorder="1" applyAlignment="1" applyProtection="1">
      <alignment horizontal="left"/>
      <protection locked="0"/>
    </xf>
    <xf numFmtId="0" fontId="47" fillId="4" borderId="0" xfId="0" applyFont="1" applyFill="1" applyAlignment="1" applyProtection="1">
      <alignment horizontal="left"/>
      <protection locked="0"/>
    </xf>
    <xf numFmtId="0" fontId="23" fillId="4" borderId="0" xfId="0" applyFont="1" applyFill="1" applyProtection="1">
      <protection locked="0"/>
    </xf>
    <xf numFmtId="0" fontId="23" fillId="4" borderId="0" xfId="0" applyFont="1" applyFill="1" applyBorder="1" applyProtection="1">
      <protection locked="0"/>
    </xf>
    <xf numFmtId="0" fontId="3" fillId="4" borderId="0" xfId="0" applyFont="1" applyFill="1" applyAlignment="1" applyProtection="1">
      <alignment vertical="center"/>
      <protection locked="0"/>
    </xf>
    <xf numFmtId="0" fontId="23" fillId="4" borderId="0" xfId="0" applyFont="1" applyFill="1" applyBorder="1" applyAlignment="1" applyProtection="1">
      <protection locked="0"/>
    </xf>
    <xf numFmtId="0" fontId="3" fillId="4" borderId="25" xfId="0" applyFont="1" applyFill="1" applyBorder="1" applyProtection="1">
      <protection locked="0"/>
    </xf>
    <xf numFmtId="3" fontId="3" fillId="4" borderId="0" xfId="1" applyNumberFormat="1" applyFont="1" applyFill="1" applyBorder="1" applyAlignment="1" applyProtection="1">
      <alignment horizontal="center"/>
      <protection locked="0"/>
    </xf>
    <xf numFmtId="166" fontId="3" fillId="4" borderId="0" xfId="1" applyNumberFormat="1" applyFont="1" applyFill="1" applyBorder="1" applyProtection="1">
      <protection locked="0"/>
    </xf>
    <xf numFmtId="0" fontId="4" fillId="4" borderId="0" xfId="0" applyFont="1" applyFill="1" applyBorder="1" applyAlignment="1" applyProtection="1">
      <alignment horizontal="left"/>
      <protection locked="0"/>
    </xf>
    <xf numFmtId="0" fontId="47" fillId="4" borderId="4" xfId="0" applyFont="1" applyFill="1" applyBorder="1" applyAlignment="1" applyProtection="1">
      <alignment horizontal="center" vertical="center" wrapText="1"/>
      <protection locked="0"/>
    </xf>
    <xf numFmtId="0" fontId="47" fillId="4" borderId="58" xfId="0" applyFont="1" applyFill="1" applyBorder="1" applyAlignment="1" applyProtection="1">
      <alignment horizontal="center" vertical="center" wrapText="1"/>
      <protection locked="0"/>
    </xf>
    <xf numFmtId="0" fontId="47" fillId="4" borderId="6" xfId="0" applyFont="1" applyFill="1" applyBorder="1" applyAlignment="1" applyProtection="1">
      <alignment horizontal="center" vertical="center" wrapText="1"/>
      <protection locked="0"/>
    </xf>
    <xf numFmtId="0" fontId="47" fillId="4" borderId="55" xfId="0" applyFont="1" applyFill="1" applyBorder="1" applyAlignment="1" applyProtection="1">
      <alignment horizontal="center" vertical="center" wrapText="1"/>
      <protection locked="0"/>
    </xf>
    <xf numFmtId="0" fontId="47" fillId="4" borderId="22" xfId="0" applyFont="1" applyFill="1" applyBorder="1" applyAlignment="1" applyProtection="1">
      <alignment horizontal="center" vertical="center" wrapText="1"/>
      <protection locked="0"/>
    </xf>
    <xf numFmtId="0" fontId="47" fillId="4" borderId="56"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protection locked="0"/>
    </xf>
    <xf numFmtId="0" fontId="3" fillId="4" borderId="17" xfId="0" applyFont="1" applyFill="1" applyBorder="1" applyAlignment="1" applyProtection="1">
      <alignment horizontal="center"/>
      <protection locked="0"/>
    </xf>
    <xf numFmtId="0" fontId="65" fillId="4" borderId="0" xfId="0" applyFont="1" applyFill="1" applyBorder="1" applyAlignment="1" applyProtection="1">
      <alignment horizontal="left" vertical="top" wrapText="1"/>
      <protection locked="0"/>
    </xf>
    <xf numFmtId="0" fontId="3" fillId="4" borderId="0" xfId="0" applyFont="1" applyFill="1" applyProtection="1"/>
    <xf numFmtId="0" fontId="3" fillId="4" borderId="0" xfId="0" applyFont="1" applyFill="1" applyBorder="1" applyProtection="1"/>
    <xf numFmtId="43" fontId="47" fillId="4" borderId="0" xfId="1" applyNumberFormat="1" applyFont="1" applyFill="1" applyBorder="1" applyProtection="1"/>
    <xf numFmtId="0" fontId="4" fillId="4" borderId="12" xfId="0" applyFont="1" applyFill="1" applyBorder="1" applyAlignment="1">
      <alignment horizontal="left" vertical="center"/>
    </xf>
    <xf numFmtId="0" fontId="4" fillId="4" borderId="28" xfId="0" applyFont="1" applyFill="1" applyBorder="1" applyAlignment="1">
      <alignment horizontal="left" vertical="center"/>
    </xf>
    <xf numFmtId="0" fontId="4" fillId="4" borderId="29" xfId="0" applyFont="1" applyFill="1" applyBorder="1" applyAlignment="1">
      <alignment horizontal="left" vertical="center"/>
    </xf>
    <xf numFmtId="3" fontId="3" fillId="4" borderId="0" xfId="0" applyNumberFormat="1" applyFont="1" applyFill="1" applyProtection="1"/>
    <xf numFmtId="0" fontId="3" fillId="4" borderId="0" xfId="0" applyFont="1" applyFill="1" applyAlignment="1" applyProtection="1">
      <alignment horizontal="center"/>
    </xf>
    <xf numFmtId="169" fontId="3" fillId="4" borderId="0" xfId="0" applyNumberFormat="1" applyFont="1" applyFill="1" applyProtection="1"/>
    <xf numFmtId="0" fontId="47" fillId="4" borderId="0" xfId="0" applyFont="1" applyFill="1" applyProtection="1"/>
    <xf numFmtId="0" fontId="66" fillId="4" borderId="0" xfId="0" applyFont="1" applyFill="1" applyProtection="1"/>
    <xf numFmtId="0" fontId="27" fillId="4" borderId="0" xfId="0" applyFont="1" applyFill="1" applyProtection="1"/>
    <xf numFmtId="170" fontId="3" fillId="4" borderId="0" xfId="1" applyNumberFormat="1" applyFont="1" applyFill="1" applyProtection="1"/>
    <xf numFmtId="166" fontId="3" fillId="4" borderId="0" xfId="1" applyNumberFormat="1" applyFont="1" applyFill="1" applyProtection="1">
      <protection locked="0"/>
    </xf>
    <xf numFmtId="169" fontId="3" fillId="4" borderId="0" xfId="0" applyNumberFormat="1" applyFont="1" applyFill="1" applyProtection="1">
      <protection locked="0"/>
    </xf>
    <xf numFmtId="0" fontId="3" fillId="4" borderId="0" xfId="0" applyFont="1" applyFill="1" applyAlignment="1" applyProtection="1">
      <alignment horizontal="left" vertical="top" wrapText="1"/>
      <protection locked="0"/>
    </xf>
    <xf numFmtId="0" fontId="3" fillId="4" borderId="0" xfId="0" applyFont="1" applyFill="1" applyAlignment="1" applyProtection="1">
      <alignment horizontal="left" vertical="top" wrapText="1"/>
    </xf>
    <xf numFmtId="0" fontId="3" fillId="4" borderId="0" xfId="0" applyFont="1" applyFill="1" applyAlignment="1" applyProtection="1">
      <alignment vertical="top" wrapText="1"/>
    </xf>
    <xf numFmtId="3" fontId="3" fillId="4" borderId="0" xfId="0" applyNumberFormat="1" applyFont="1" applyFill="1" applyBorder="1" applyProtection="1"/>
    <xf numFmtId="168" fontId="3" fillId="4" borderId="0" xfId="0" applyNumberFormat="1" applyFont="1" applyFill="1" applyBorder="1" applyProtection="1"/>
    <xf numFmtId="4" fontId="3" fillId="4" borderId="0" xfId="0" applyNumberFormat="1" applyFont="1" applyFill="1" applyBorder="1" applyProtection="1"/>
    <xf numFmtId="173" fontId="3" fillId="4" borderId="0" xfId="0" applyNumberFormat="1" applyFont="1" applyFill="1" applyBorder="1" applyProtection="1"/>
    <xf numFmtId="0" fontId="4" fillId="4" borderId="0" xfId="0" applyFont="1" applyFill="1" applyBorder="1" applyAlignment="1" applyProtection="1">
      <alignment horizontal="left"/>
    </xf>
    <xf numFmtId="0" fontId="3" fillId="4" borderId="0" xfId="4" applyFont="1" applyFill="1" applyBorder="1" applyAlignment="1" applyProtection="1">
      <alignment horizontal="left" wrapText="1"/>
    </xf>
    <xf numFmtId="3" fontId="31" fillId="4" borderId="0" xfId="7" applyNumberFormat="1" applyFill="1" applyBorder="1" applyAlignment="1" applyProtection="1">
      <alignment horizontal="center" vertical="center" wrapText="1"/>
    </xf>
    <xf numFmtId="3" fontId="23" fillId="3" borderId="38" xfId="1" applyNumberFormat="1" applyFont="1" applyFill="1" applyBorder="1" applyAlignment="1" applyProtection="1">
      <alignment horizontal="center"/>
      <protection locked="0"/>
    </xf>
    <xf numFmtId="0" fontId="89" fillId="4" borderId="0" xfId="0" applyFont="1" applyFill="1" applyAlignment="1" applyProtection="1">
      <alignment vertical="center"/>
      <protection locked="0"/>
    </xf>
    <xf numFmtId="0" fontId="3" fillId="3" borderId="8" xfId="0" applyNumberFormat="1" applyFont="1" applyFill="1" applyBorder="1" applyAlignment="1" applyProtection="1">
      <alignment horizontal="center" wrapText="1"/>
      <protection locked="0"/>
    </xf>
    <xf numFmtId="0" fontId="3" fillId="4" borderId="8" xfId="0" applyFont="1" applyFill="1" applyBorder="1" applyAlignment="1">
      <alignment horizontal="left" wrapText="1"/>
    </xf>
    <xf numFmtId="0" fontId="50" fillId="4" borderId="8" xfId="0" applyFont="1" applyFill="1" applyBorder="1" applyAlignment="1" applyProtection="1">
      <alignment horizontal="left" vertical="center"/>
      <protection locked="0"/>
    </xf>
    <xf numFmtId="0" fontId="50" fillId="4" borderId="8" xfId="0" applyFont="1" applyFill="1" applyBorder="1" applyAlignment="1" applyProtection="1">
      <alignment horizontal="left" vertical="top" wrapText="1"/>
      <protection locked="0"/>
    </xf>
    <xf numFmtId="0" fontId="50" fillId="4" borderId="8" xfId="0" applyFont="1" applyFill="1" applyBorder="1" applyAlignment="1" applyProtection="1">
      <alignment horizontal="left" vertical="center" wrapText="1"/>
      <protection locked="0"/>
    </xf>
    <xf numFmtId="0" fontId="3" fillId="4" borderId="8" xfId="0" applyFont="1" applyFill="1" applyBorder="1" applyAlignment="1">
      <alignment horizontal="left"/>
    </xf>
    <xf numFmtId="0" fontId="0" fillId="4" borderId="8" xfId="0" applyFill="1" applyBorder="1" applyAlignment="1">
      <alignment horizontal="left"/>
    </xf>
    <xf numFmtId="0" fontId="13" fillId="4" borderId="8" xfId="0" applyFont="1" applyFill="1" applyBorder="1" applyAlignment="1" applyProtection="1">
      <alignment horizontal="left" vertical="top" wrapText="1"/>
      <protection locked="0"/>
    </xf>
    <xf numFmtId="0" fontId="13" fillId="4" borderId="8" xfId="0" applyFont="1" applyFill="1" applyBorder="1" applyAlignment="1" applyProtection="1">
      <alignment vertical="center" wrapText="1"/>
      <protection locked="0"/>
    </xf>
    <xf numFmtId="0" fontId="13" fillId="4" borderId="8"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wrapText="1"/>
      <protection locked="0"/>
    </xf>
    <xf numFmtId="0" fontId="12" fillId="4" borderId="0" xfId="0" applyFont="1" applyFill="1"/>
    <xf numFmtId="0" fontId="39"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4" borderId="0" xfId="0" applyFont="1" applyFill="1" applyBorder="1" applyAlignment="1" applyProtection="1">
      <alignment horizontal="center"/>
    </xf>
    <xf numFmtId="0" fontId="13" fillId="4" borderId="0" xfId="0" applyFont="1" applyFill="1" applyAlignment="1" applyProtection="1"/>
    <xf numFmtId="0" fontId="13" fillId="4" borderId="0" xfId="0" applyFont="1" applyFill="1" applyAlignment="1"/>
    <xf numFmtId="0" fontId="13" fillId="4" borderId="0" xfId="0" applyFont="1" applyFill="1" applyBorder="1" applyAlignment="1" applyProtection="1">
      <alignment horizontal="left" vertical="top" wrapText="1"/>
    </xf>
    <xf numFmtId="0" fontId="4" fillId="4" borderId="0" xfId="3" applyFont="1" applyFill="1" applyBorder="1" applyAlignment="1">
      <alignment horizontal="center"/>
    </xf>
    <xf numFmtId="0" fontId="4" fillId="4" borderId="0" xfId="3" applyFont="1" applyFill="1" applyBorder="1" applyAlignment="1">
      <alignment horizontal="right"/>
    </xf>
    <xf numFmtId="0" fontId="3" fillId="4" borderId="0" xfId="3" applyFill="1" applyBorder="1" applyAlignment="1">
      <alignment horizontal="center"/>
    </xf>
    <xf numFmtId="0" fontId="13" fillId="4" borderId="0" xfId="0" applyFont="1" applyFill="1" applyBorder="1" applyAlignment="1" applyProtection="1"/>
    <xf numFmtId="0" fontId="13" fillId="4" borderId="0" xfId="0" applyFont="1" applyFill="1" applyBorder="1" applyAlignment="1"/>
    <xf numFmtId="0" fontId="3" fillId="4" borderId="0" xfId="3" applyFill="1" applyBorder="1" applyAlignment="1">
      <alignment horizontal="left"/>
    </xf>
    <xf numFmtId="0" fontId="12" fillId="4" borderId="0" xfId="0" applyFont="1" applyFill="1" applyBorder="1"/>
    <xf numFmtId="0" fontId="0" fillId="4" borderId="0" xfId="0" applyFill="1" applyBorder="1" applyAlignment="1" applyProtection="1"/>
    <xf numFmtId="0" fontId="3" fillId="4" borderId="0" xfId="3" applyFill="1" applyBorder="1" applyAlignment="1">
      <alignment horizontal="center" wrapText="1"/>
    </xf>
    <xf numFmtId="0" fontId="3" fillId="4" borderId="0" xfId="0" applyFont="1" applyFill="1" applyBorder="1" applyAlignment="1">
      <alignment horizontal="left"/>
    </xf>
    <xf numFmtId="0" fontId="3" fillId="4" borderId="0" xfId="0" applyFont="1" applyFill="1" applyBorder="1" applyAlignment="1">
      <alignment horizontal="center"/>
    </xf>
    <xf numFmtId="2" fontId="3" fillId="4" borderId="0" xfId="3" applyNumberFormat="1" applyFill="1" applyBorder="1" applyAlignment="1">
      <alignment horizontal="center"/>
    </xf>
    <xf numFmtId="44" fontId="3" fillId="4" borderId="0" xfId="5" applyFont="1" applyFill="1" applyBorder="1" applyAlignment="1" applyProtection="1">
      <alignment horizontal="center"/>
    </xf>
    <xf numFmtId="0" fontId="4" fillId="4" borderId="0" xfId="0" applyFont="1" applyFill="1" applyBorder="1" applyAlignment="1">
      <alignment horizontal="center" vertical="center" wrapText="1"/>
    </xf>
    <xf numFmtId="2" fontId="3" fillId="4" borderId="0" xfId="0" applyNumberFormat="1" applyFont="1" applyFill="1" applyBorder="1" applyAlignment="1">
      <alignment horizontal="right"/>
    </xf>
    <xf numFmtId="0" fontId="4" fillId="4" borderId="0" xfId="0" applyFont="1" applyFill="1" applyBorder="1" applyAlignment="1">
      <alignment horizontal="center"/>
    </xf>
    <xf numFmtId="0" fontId="4" fillId="4" borderId="0" xfId="0" applyFont="1" applyFill="1" applyBorder="1" applyAlignment="1">
      <alignment horizontal="right"/>
    </xf>
    <xf numFmtId="0" fontId="12" fillId="4" borderId="0" xfId="0" applyFont="1" applyFill="1" applyBorder="1" applyProtection="1"/>
    <xf numFmtId="0" fontId="12" fillId="4" borderId="0" xfId="0" applyFont="1" applyFill="1" applyBorder="1" applyAlignment="1" applyProtection="1">
      <alignment horizontal="center" vertical="top"/>
    </xf>
    <xf numFmtId="0" fontId="12" fillId="0" borderId="8" xfId="0" applyFont="1" applyBorder="1" applyAlignment="1">
      <alignment horizontal="center" vertical="center"/>
    </xf>
    <xf numFmtId="0" fontId="13" fillId="0" borderId="8" xfId="0" applyFont="1" applyBorder="1" applyAlignment="1">
      <alignment vertical="center"/>
    </xf>
    <xf numFmtId="0" fontId="13" fillId="0" borderId="8" xfId="0" applyFont="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8" xfId="0" applyFont="1" applyFill="1" applyBorder="1" applyAlignment="1" applyProtection="1">
      <alignment vertical="center" wrapText="1"/>
      <protection locked="0"/>
    </xf>
    <xf numFmtId="0" fontId="15" fillId="2" borderId="8" xfId="0" applyFont="1" applyFill="1" applyBorder="1" applyAlignment="1" applyProtection="1">
      <alignment horizontal="center" vertical="center" wrapText="1"/>
      <protection locked="0"/>
    </xf>
    <xf numFmtId="6" fontId="91" fillId="0" borderId="8" xfId="0" applyNumberFormat="1" applyFont="1" applyBorder="1" applyAlignment="1">
      <alignment horizontal="center"/>
    </xf>
    <xf numFmtId="0" fontId="91" fillId="0" borderId="8" xfId="0" applyFont="1" applyBorder="1" applyAlignment="1">
      <alignment horizontal="center" vertical="center"/>
    </xf>
    <xf numFmtId="164" fontId="85" fillId="2" borderId="8" xfId="0" applyNumberFormat="1" applyFont="1" applyFill="1" applyBorder="1" applyAlignment="1" applyProtection="1">
      <alignment horizontal="center" wrapText="1"/>
      <protection locked="0"/>
    </xf>
    <xf numFmtId="164" fontId="23" fillId="2" borderId="8" xfId="1" applyNumberFormat="1" applyFont="1" applyFill="1" applyBorder="1" applyAlignment="1" applyProtection="1">
      <alignment horizontal="center" vertical="center"/>
      <protection locked="0"/>
    </xf>
    <xf numFmtId="164" fontId="3" fillId="3" borderId="8" xfId="1" applyNumberFormat="1" applyFont="1" applyFill="1" applyBorder="1" applyAlignment="1" applyProtection="1">
      <alignment vertical="center"/>
      <protection locked="0"/>
    </xf>
    <xf numFmtId="0" fontId="3" fillId="0" borderId="35" xfId="0" applyFont="1" applyFill="1" applyBorder="1" applyProtection="1">
      <protection locked="0"/>
    </xf>
    <xf numFmtId="0" fontId="31" fillId="0" borderId="8" xfId="7" applyFill="1" applyBorder="1" applyAlignment="1" applyProtection="1">
      <alignment horizontal="left" wrapText="1"/>
      <protection locked="0"/>
    </xf>
    <xf numFmtId="0" fontId="4" fillId="7" borderId="12" xfId="0" applyFont="1" applyFill="1" applyBorder="1" applyAlignment="1">
      <alignment horizontal="left" vertical="center"/>
    </xf>
    <xf numFmtId="0" fontId="4" fillId="7" borderId="28" xfId="0" applyFont="1" applyFill="1" applyBorder="1" applyAlignment="1">
      <alignment horizontal="left" vertical="center"/>
    </xf>
    <xf numFmtId="0" fontId="4" fillId="7" borderId="29" xfId="0" applyFont="1" applyFill="1" applyBorder="1" applyAlignment="1">
      <alignment horizontal="left" vertical="center"/>
    </xf>
    <xf numFmtId="0" fontId="31" fillId="0" borderId="0" xfId="7" applyAlignment="1" applyProtection="1">
      <alignment wrapText="1"/>
    </xf>
    <xf numFmtId="3" fontId="14" fillId="3" borderId="8" xfId="0" applyNumberFormat="1" applyFont="1" applyFill="1" applyBorder="1" applyAlignment="1" applyProtection="1">
      <alignment vertical="top"/>
      <protection locked="0"/>
    </xf>
    <xf numFmtId="0" fontId="14" fillId="3" borderId="8" xfId="0" applyFont="1" applyFill="1" applyBorder="1" applyAlignment="1" applyProtection="1">
      <alignment vertical="top"/>
      <protection locked="0"/>
    </xf>
    <xf numFmtId="0" fontId="14" fillId="2" borderId="8" xfId="0" applyFont="1" applyFill="1" applyBorder="1" applyAlignment="1" applyProtection="1">
      <alignment vertical="top"/>
      <protection locked="0"/>
    </xf>
    <xf numFmtId="0" fontId="4" fillId="4" borderId="35" xfId="0" applyFont="1" applyFill="1" applyBorder="1" applyAlignment="1" applyProtection="1">
      <alignment wrapText="1"/>
      <protection locked="0"/>
    </xf>
    <xf numFmtId="0" fontId="42" fillId="4" borderId="0" xfId="0" applyFont="1" applyFill="1" applyBorder="1" applyAlignment="1" applyProtection="1">
      <alignment horizontal="center" wrapText="1"/>
    </xf>
    <xf numFmtId="0" fontId="0" fillId="4" borderId="0" xfId="0" applyFill="1" applyAlignment="1" applyProtection="1"/>
    <xf numFmtId="0" fontId="95" fillId="3" borderId="14" xfId="0" applyFont="1" applyFill="1" applyBorder="1" applyAlignment="1" applyProtection="1">
      <alignment horizontal="center" vertical="center"/>
      <protection locked="0"/>
    </xf>
    <xf numFmtId="0" fontId="95" fillId="3" borderId="8" xfId="0" applyFont="1" applyFill="1" applyBorder="1" applyAlignment="1" applyProtection="1">
      <alignment horizontal="center" vertical="center"/>
      <protection locked="0"/>
    </xf>
    <xf numFmtId="3" fontId="95" fillId="3" borderId="10" xfId="0" applyNumberFormat="1" applyFont="1" applyFill="1" applyBorder="1" applyAlignment="1" applyProtection="1">
      <alignment horizontal="center" vertical="center"/>
      <protection locked="0"/>
    </xf>
    <xf numFmtId="0" fontId="95" fillId="3" borderId="17" xfId="0" applyFont="1" applyFill="1" applyBorder="1" applyAlignment="1" applyProtection="1">
      <alignment horizontal="center" vertical="center"/>
      <protection locked="0"/>
    </xf>
    <xf numFmtId="0" fontId="95" fillId="3" borderId="15" xfId="0" applyFont="1" applyFill="1" applyBorder="1" applyAlignment="1" applyProtection="1">
      <alignment horizontal="center" vertical="center"/>
      <protection locked="0"/>
    </xf>
    <xf numFmtId="3" fontId="95" fillId="3" borderId="11" xfId="0" applyNumberFormat="1" applyFont="1" applyFill="1" applyBorder="1" applyAlignment="1" applyProtection="1">
      <alignment horizontal="center" vertical="center"/>
      <protection locked="0"/>
    </xf>
    <xf numFmtId="175" fontId="0" fillId="4" borderId="0" xfId="1" applyNumberFormat="1" applyFont="1" applyFill="1" applyBorder="1" applyProtection="1"/>
    <xf numFmtId="0" fontId="19" fillId="4" borderId="0" xfId="0" applyFont="1" applyFill="1"/>
    <xf numFmtId="0" fontId="81" fillId="4" borderId="0" xfId="0" applyFont="1" applyFill="1"/>
    <xf numFmtId="0" fontId="19" fillId="4" borderId="8" xfId="0" applyFont="1" applyFill="1" applyBorder="1"/>
    <xf numFmtId="0" fontId="100" fillId="4" borderId="8" xfId="0" applyFont="1" applyFill="1" applyBorder="1" applyAlignment="1">
      <alignment horizontal="center" vertical="center" wrapText="1"/>
    </xf>
    <xf numFmtId="0" fontId="96" fillId="4" borderId="8" xfId="0" applyFont="1" applyFill="1" applyBorder="1"/>
    <xf numFmtId="0" fontId="0" fillId="4" borderId="8" xfId="0" applyFill="1" applyBorder="1"/>
    <xf numFmtId="0" fontId="101" fillId="4" borderId="8" xfId="0" applyFont="1" applyFill="1" applyBorder="1" applyAlignment="1">
      <alignment horizontal="left" vertical="center"/>
    </xf>
    <xf numFmtId="0" fontId="103" fillId="4" borderId="8" xfId="0" applyFont="1" applyFill="1" applyBorder="1" applyAlignment="1">
      <alignment horizontal="left" vertical="center" wrapText="1"/>
    </xf>
    <xf numFmtId="0" fontId="103" fillId="4" borderId="8" xfId="0" applyFont="1" applyFill="1" applyBorder="1" applyAlignment="1">
      <alignment horizontal="left" vertical="center"/>
    </xf>
    <xf numFmtId="0" fontId="101" fillId="4" borderId="8" xfId="0" applyFont="1" applyFill="1" applyBorder="1" applyAlignment="1">
      <alignment horizontal="left" vertical="center" wrapText="1"/>
    </xf>
    <xf numFmtId="0" fontId="3" fillId="4" borderId="0" xfId="0" applyFont="1" applyFill="1" applyBorder="1" applyAlignment="1" applyProtection="1">
      <alignment vertical="top"/>
      <protection locked="0"/>
    </xf>
    <xf numFmtId="3" fontId="20" fillId="4" borderId="0" xfId="1" applyNumberFormat="1" applyFont="1" applyFill="1" applyBorder="1" applyProtection="1"/>
    <xf numFmtId="3" fontId="81" fillId="4" borderId="0" xfId="0" applyNumberFormat="1" applyFont="1" applyFill="1"/>
    <xf numFmtId="0" fontId="19" fillId="4" borderId="0" xfId="0" applyFont="1" applyFill="1" applyProtection="1">
      <protection locked="0"/>
    </xf>
    <xf numFmtId="166" fontId="20" fillId="4" borderId="0" xfId="1" applyNumberFormat="1" applyFont="1" applyFill="1" applyBorder="1" applyProtection="1"/>
    <xf numFmtId="49" fontId="92" fillId="4" borderId="47" xfId="0" applyNumberFormat="1" applyFont="1" applyFill="1" applyBorder="1" applyProtection="1">
      <protection locked="0"/>
    </xf>
    <xf numFmtId="2" fontId="99" fillId="4" borderId="0" xfId="1" applyNumberFormat="1" applyFont="1" applyFill="1" applyBorder="1" applyProtection="1"/>
    <xf numFmtId="49" fontId="92" fillId="4" borderId="46" xfId="0" applyNumberFormat="1" applyFont="1" applyFill="1" applyBorder="1" applyProtection="1">
      <protection locked="0"/>
    </xf>
    <xf numFmtId="3" fontId="99" fillId="4" borderId="0" xfId="1" applyNumberFormat="1" applyFont="1" applyFill="1" applyBorder="1" applyProtection="1"/>
    <xf numFmtId="0" fontId="96" fillId="4" borderId="0" xfId="0" applyFont="1" applyFill="1"/>
    <xf numFmtId="3" fontId="93" fillId="4" borderId="0" xfId="1" applyNumberFormat="1" applyFont="1" applyFill="1" applyBorder="1" applyProtection="1"/>
    <xf numFmtId="0" fontId="24" fillId="4" borderId="0" xfId="7" applyFont="1" applyFill="1" applyBorder="1" applyAlignment="1" applyProtection="1">
      <alignment vertical="top" wrapText="1"/>
    </xf>
    <xf numFmtId="0" fontId="0" fillId="4" borderId="35" xfId="0" applyFill="1" applyBorder="1"/>
    <xf numFmtId="0" fontId="98" fillId="4" borderId="49" xfId="0" applyFont="1" applyFill="1" applyBorder="1" applyAlignment="1">
      <alignment horizontal="center" vertical="center"/>
    </xf>
    <xf numFmtId="0" fontId="98" fillId="4" borderId="0" xfId="0" applyFont="1" applyFill="1" applyAlignment="1">
      <alignment horizontal="center" vertical="top" wrapText="1"/>
    </xf>
    <xf numFmtId="0" fontId="98" fillId="4" borderId="0" xfId="0" applyFont="1" applyFill="1" applyAlignment="1">
      <alignment horizontal="center" vertical="top"/>
    </xf>
    <xf numFmtId="0" fontId="95" fillId="4" borderId="0" xfId="0" applyFont="1" applyFill="1"/>
    <xf numFmtId="0" fontId="96" fillId="4" borderId="35" xfId="0" applyFont="1" applyFill="1" applyBorder="1"/>
    <xf numFmtId="0" fontId="94" fillId="4" borderId="0" xfId="0" applyFont="1" applyFill="1" applyAlignment="1">
      <alignment horizontal="center"/>
    </xf>
    <xf numFmtId="0" fontId="31" fillId="4" borderId="0" xfId="7" applyFill="1" applyAlignment="1" applyProtection="1">
      <alignment horizontal="center" vertical="center" wrapText="1"/>
    </xf>
    <xf numFmtId="0" fontId="38" fillId="16" borderId="8" xfId="0" applyFont="1" applyFill="1" applyBorder="1" applyAlignment="1">
      <alignment horizontal="center" vertical="center"/>
    </xf>
    <xf numFmtId="164" fontId="38" fillId="16" borderId="8" xfId="0" applyNumberFormat="1" applyFont="1" applyFill="1" applyBorder="1" applyAlignment="1">
      <alignment horizontal="center" vertical="center"/>
    </xf>
    <xf numFmtId="0" fontId="38" fillId="16" borderId="90" xfId="0" applyFont="1" applyFill="1" applyBorder="1" applyAlignment="1">
      <alignment horizontal="center" vertical="center"/>
    </xf>
    <xf numFmtId="0" fontId="16" fillId="12" borderId="8" xfId="10" applyFont="1" applyFill="1" applyBorder="1" applyAlignment="1">
      <alignment horizontal="center" vertical="center" wrapText="1"/>
    </xf>
    <xf numFmtId="0" fontId="108" fillId="0" borderId="0" xfId="7" applyFont="1" applyFill="1" applyBorder="1" applyAlignment="1" applyProtection="1">
      <alignment vertical="top" wrapText="1"/>
      <protection locked="0"/>
    </xf>
    <xf numFmtId="0" fontId="31" fillId="0" borderId="0" xfId="7" applyFill="1" applyBorder="1" applyAlignment="1" applyProtection="1">
      <alignment vertical="top" wrapText="1"/>
      <protection locked="0"/>
    </xf>
    <xf numFmtId="0" fontId="16" fillId="15" borderId="8" xfId="10" applyFont="1" applyFill="1" applyBorder="1" applyAlignment="1">
      <alignment horizontal="center" vertical="center" wrapText="1"/>
    </xf>
    <xf numFmtId="170" fontId="37" fillId="12" borderId="8" xfId="1" applyNumberFormat="1" applyFont="1" applyFill="1" applyBorder="1" applyAlignment="1" applyProtection="1">
      <alignment horizontal="center" wrapText="1"/>
    </xf>
    <xf numFmtId="0" fontId="4" fillId="0" borderId="0" xfId="0" applyFont="1" applyFill="1" applyBorder="1" applyAlignment="1" applyProtection="1">
      <alignment horizontal="center"/>
    </xf>
    <xf numFmtId="0" fontId="3" fillId="3" borderId="87" xfId="0" applyFont="1" applyFill="1" applyBorder="1" applyAlignment="1" applyProtection="1">
      <alignment wrapText="1"/>
      <protection locked="0"/>
    </xf>
    <xf numFmtId="0" fontId="113" fillId="0" borderId="0" xfId="0" applyFont="1" applyAlignment="1">
      <alignment horizontal="left"/>
    </xf>
    <xf numFmtId="0" fontId="114" fillId="0" borderId="0" xfId="7" applyFont="1" applyAlignment="1" applyProtection="1">
      <alignment horizontal="left"/>
    </xf>
    <xf numFmtId="0" fontId="4" fillId="0" borderId="14" xfId="0" applyFont="1" applyBorder="1" applyAlignment="1" applyProtection="1">
      <alignment horizontal="right" indent="1"/>
    </xf>
    <xf numFmtId="0" fontId="4" fillId="0" borderId="17" xfId="0" applyFont="1" applyBorder="1" applyAlignment="1" applyProtection="1">
      <alignment horizontal="right" indent="1"/>
    </xf>
    <xf numFmtId="3" fontId="4" fillId="0" borderId="0" xfId="0" applyNumberFormat="1" applyFont="1" applyProtection="1"/>
    <xf numFmtId="0" fontId="23" fillId="0" borderId="34" xfId="0" applyFont="1" applyBorder="1" applyAlignment="1" applyProtection="1">
      <alignment horizontal="left"/>
    </xf>
    <xf numFmtId="0" fontId="4" fillId="0" borderId="48" xfId="0" applyFont="1" applyBorder="1" applyAlignment="1" applyProtection="1">
      <alignment horizontal="center"/>
    </xf>
    <xf numFmtId="3" fontId="3" fillId="0" borderId="5" xfId="0" applyNumberFormat="1" applyFont="1" applyFill="1" applyBorder="1" applyProtection="1"/>
    <xf numFmtId="0" fontId="4" fillId="0" borderId="48" xfId="0" applyFont="1" applyBorder="1" applyAlignment="1" applyProtection="1"/>
    <xf numFmtId="0" fontId="4" fillId="0" borderId="49" xfId="0" applyFont="1" applyBorder="1" applyAlignment="1" applyProtection="1"/>
    <xf numFmtId="0" fontId="3" fillId="0" borderId="14" xfId="0" applyFont="1" applyBorder="1" applyAlignment="1" applyProtection="1">
      <alignment horizontal="right"/>
    </xf>
    <xf numFmtId="0" fontId="3" fillId="0" borderId="8" xfId="0" applyFont="1" applyBorder="1" applyAlignment="1" applyProtection="1">
      <alignment horizontal="center"/>
    </xf>
    <xf numFmtId="0" fontId="3" fillId="0" borderId="8" xfId="0" applyFont="1" applyBorder="1" applyAlignment="1" applyProtection="1">
      <alignment horizontal="center" wrapText="1"/>
    </xf>
    <xf numFmtId="0" fontId="3" fillId="0" borderId="12" xfId="0" applyFont="1" applyBorder="1" applyAlignment="1" applyProtection="1">
      <alignment horizontal="left" indent="4"/>
    </xf>
    <xf numFmtId="0" fontId="3" fillId="0" borderId="46" xfId="0" applyFont="1" applyBorder="1" applyAlignment="1" applyProtection="1">
      <alignment horizontal="center"/>
    </xf>
    <xf numFmtId="0" fontId="23" fillId="0" borderId="4" xfId="0" applyFont="1" applyBorder="1" applyAlignment="1" applyProtection="1">
      <alignment horizontal="left" vertical="center"/>
    </xf>
    <xf numFmtId="3" fontId="3" fillId="0" borderId="6" xfId="0" applyNumberFormat="1" applyFont="1" applyFill="1" applyBorder="1" applyProtection="1"/>
    <xf numFmtId="0" fontId="23" fillId="5" borderId="36" xfId="0" applyFont="1" applyFill="1" applyBorder="1" applyAlignment="1" applyProtection="1">
      <alignment horizontal="left"/>
    </xf>
    <xf numFmtId="0" fontId="4" fillId="5" borderId="37" xfId="0" applyFont="1" applyFill="1" applyBorder="1" applyAlignment="1" applyProtection="1">
      <alignment horizontal="left"/>
    </xf>
    <xf numFmtId="0" fontId="4" fillId="0" borderId="16" xfId="0" applyFont="1" applyBorder="1" applyAlignment="1" applyProtection="1">
      <alignment horizontal="right" indent="1"/>
    </xf>
    <xf numFmtId="0" fontId="4" fillId="0" borderId="31" xfId="0" applyFont="1" applyBorder="1" applyAlignment="1" applyProtection="1">
      <alignment horizontal="right" indent="1"/>
    </xf>
    <xf numFmtId="0" fontId="59" fillId="0" borderId="31" xfId="0" applyFont="1" applyBorder="1" applyAlignment="1" applyProtection="1">
      <alignment horizontal="right" wrapText="1" indent="1"/>
    </xf>
    <xf numFmtId="0" fontId="59" fillId="0" borderId="31" xfId="0" applyFont="1" applyBorder="1" applyAlignment="1" applyProtection="1">
      <alignment horizontal="right" indent="1"/>
    </xf>
    <xf numFmtId="0" fontId="62" fillId="0" borderId="31" xfId="0" applyFont="1" applyBorder="1" applyAlignment="1" applyProtection="1">
      <alignment horizontal="right" vertical="top" wrapText="1" indent="1"/>
    </xf>
    <xf numFmtId="3" fontId="3" fillId="0" borderId="1" xfId="0" applyNumberFormat="1" applyFont="1" applyFill="1" applyBorder="1" applyProtection="1"/>
    <xf numFmtId="0" fontId="23" fillId="5" borderId="31" xfId="0" applyFont="1" applyFill="1" applyBorder="1" applyAlignment="1" applyProtection="1">
      <alignment horizontal="left" vertical="center"/>
    </xf>
    <xf numFmtId="0" fontId="59" fillId="0" borderId="14" xfId="0" applyFont="1" applyBorder="1" applyAlignment="1" applyProtection="1">
      <alignment horizontal="right" indent="1"/>
    </xf>
    <xf numFmtId="0" fontId="3" fillId="0" borderId="31" xfId="0" applyFont="1" applyBorder="1" applyAlignment="1" applyProtection="1">
      <alignment horizontal="right"/>
    </xf>
    <xf numFmtId="0" fontId="3" fillId="0" borderId="17" xfId="0" applyFont="1" applyBorder="1" applyAlignment="1" applyProtection="1">
      <alignment horizontal="right" wrapText="1" shrinkToFit="1"/>
    </xf>
    <xf numFmtId="0" fontId="4" fillId="0" borderId="14" xfId="0" applyFont="1" applyBorder="1" applyAlignment="1" applyProtection="1">
      <alignment horizontal="right"/>
    </xf>
    <xf numFmtId="0" fontId="4" fillId="0" borderId="16" xfId="0" applyFont="1" applyBorder="1" applyAlignment="1" applyProtection="1">
      <alignment horizontal="right"/>
    </xf>
    <xf numFmtId="0" fontId="4" fillId="0" borderId="31" xfId="0" applyFont="1" applyBorder="1" applyAlignment="1" applyProtection="1">
      <alignment horizontal="right"/>
    </xf>
    <xf numFmtId="0" fontId="59" fillId="0" borderId="31" xfId="0" applyFont="1" applyBorder="1" applyAlignment="1" applyProtection="1">
      <alignment horizontal="right" shrinkToFit="1"/>
    </xf>
    <xf numFmtId="0" fontId="59" fillId="0" borderId="31" xfId="0" applyFont="1" applyBorder="1" applyAlignment="1" applyProtection="1">
      <alignment horizontal="right"/>
    </xf>
    <xf numFmtId="0" fontId="23" fillId="5" borderId="31" xfId="0" applyFont="1" applyFill="1" applyBorder="1" applyAlignment="1" applyProtection="1">
      <alignment horizontal="left"/>
    </xf>
    <xf numFmtId="0" fontId="3" fillId="0" borderId="0" xfId="4" applyFont="1" applyFill="1" applyBorder="1" applyAlignment="1" applyProtection="1">
      <alignment horizontal="right"/>
    </xf>
    <xf numFmtId="0" fontId="3" fillId="0" borderId="0" xfId="0" applyFont="1" applyFill="1" applyBorder="1" applyAlignment="1" applyProtection="1">
      <alignment horizontal="center" shrinkToFit="1"/>
    </xf>
    <xf numFmtId="0" fontId="3" fillId="0" borderId="0" xfId="0" applyFont="1" applyAlignment="1" applyProtection="1">
      <alignment horizontal="center"/>
    </xf>
    <xf numFmtId="0" fontId="23" fillId="0" borderId="0" xfId="0" applyFont="1" applyFill="1" applyBorder="1" applyAlignment="1" applyProtection="1">
      <alignment horizontal="left" vertical="center"/>
    </xf>
    <xf numFmtId="0" fontId="3" fillId="0" borderId="0" xfId="4" applyFont="1" applyFill="1" applyBorder="1" applyAlignment="1" applyProtection="1">
      <alignment horizontal="left"/>
    </xf>
    <xf numFmtId="0" fontId="3" fillId="0" borderId="0" xfId="4" applyFont="1" applyFill="1" applyBorder="1" applyAlignment="1" applyProtection="1">
      <alignment horizontal="left" wrapText="1"/>
    </xf>
    <xf numFmtId="0" fontId="4" fillId="0" borderId="0" xfId="0" applyFont="1" applyBorder="1" applyAlignment="1" applyProtection="1"/>
    <xf numFmtId="0" fontId="3" fillId="0" borderId="0" xfId="0" applyFont="1" applyFill="1" applyBorder="1" applyAlignment="1" applyProtection="1">
      <alignment horizontal="center"/>
    </xf>
    <xf numFmtId="0" fontId="23" fillId="0" borderId="0" xfId="0" applyFont="1" applyFill="1" applyBorder="1" applyAlignment="1" applyProtection="1">
      <alignment horizontal="center"/>
    </xf>
    <xf numFmtId="0" fontId="3" fillId="0" borderId="0" xfId="4" applyFont="1" applyFill="1" applyBorder="1" applyAlignment="1" applyProtection="1"/>
    <xf numFmtId="8" fontId="3" fillId="0" borderId="0" xfId="4" applyNumberFormat="1" applyFont="1" applyFill="1" applyBorder="1" applyAlignment="1" applyProtection="1">
      <alignment horizontal="right"/>
    </xf>
    <xf numFmtId="0" fontId="4" fillId="5" borderId="24" xfId="0" applyFont="1" applyFill="1" applyBorder="1" applyAlignment="1" applyProtection="1">
      <alignment horizontal="left"/>
    </xf>
    <xf numFmtId="0" fontId="23" fillId="0" borderId="6" xfId="0" applyFont="1" applyBorder="1" applyAlignment="1" applyProtection="1">
      <alignment horizontal="left" vertical="center"/>
    </xf>
    <xf numFmtId="0" fontId="4" fillId="0" borderId="0" xfId="0" applyFont="1" applyBorder="1" applyAlignment="1" applyProtection="1">
      <alignment horizontal="center"/>
    </xf>
    <xf numFmtId="0" fontId="23" fillId="0" borderId="1" xfId="0" applyFont="1" applyBorder="1" applyAlignment="1" applyProtection="1">
      <alignment horizontal="center"/>
    </xf>
    <xf numFmtId="0" fontId="3" fillId="0" borderId="1" xfId="4" applyFont="1" applyFill="1" applyBorder="1" applyAlignment="1" applyProtection="1"/>
    <xf numFmtId="8" fontId="3" fillId="0" borderId="1" xfId="4" applyNumberFormat="1" applyFont="1" applyFill="1" applyBorder="1" applyAlignment="1" applyProtection="1">
      <alignment horizontal="right"/>
    </xf>
    <xf numFmtId="0" fontId="3" fillId="0" borderId="1" xfId="4" applyFont="1" applyFill="1" applyBorder="1" applyAlignment="1" applyProtection="1">
      <alignment horizontal="left"/>
    </xf>
    <xf numFmtId="0" fontId="4" fillId="0" borderId="1" xfId="0" applyFont="1" applyBorder="1" applyAlignment="1" applyProtection="1"/>
    <xf numFmtId="0" fontId="61" fillId="0" borderId="1" xfId="0" applyFont="1" applyBorder="1" applyAlignment="1" applyProtection="1"/>
    <xf numFmtId="0" fontId="62" fillId="0" borderId="1" xfId="0" applyFont="1" applyBorder="1" applyAlignment="1" applyProtection="1">
      <alignment wrapText="1"/>
    </xf>
    <xf numFmtId="0" fontId="3" fillId="0" borderId="1" xfId="4" applyFont="1" applyFill="1" applyBorder="1" applyAlignment="1" applyProtection="1">
      <alignment horizontal="right"/>
    </xf>
    <xf numFmtId="10" fontId="61" fillId="0" borderId="1" xfId="4" applyNumberFormat="1" applyFont="1" applyFill="1" applyBorder="1" applyAlignment="1" applyProtection="1">
      <alignment horizontal="center"/>
    </xf>
    <xf numFmtId="0" fontId="61" fillId="0" borderId="1" xfId="4" applyFont="1" applyFill="1" applyBorder="1" applyAlignment="1" applyProtection="1">
      <alignment horizontal="right"/>
    </xf>
    <xf numFmtId="0" fontId="3" fillId="0" borderId="1" xfId="0" applyFont="1" applyBorder="1" applyAlignment="1" applyProtection="1">
      <alignment horizontal="center"/>
    </xf>
    <xf numFmtId="0" fontId="3" fillId="0" borderId="0" xfId="4" applyFont="1" applyFill="1" applyBorder="1" applyAlignment="1" applyProtection="1">
      <alignment horizontal="center"/>
    </xf>
    <xf numFmtId="0" fontId="4" fillId="0" borderId="35" xfId="0" applyFont="1" applyBorder="1" applyAlignment="1" applyProtection="1">
      <alignment horizontal="center"/>
    </xf>
    <xf numFmtId="0" fontId="3" fillId="0" borderId="57" xfId="4" applyFont="1" applyFill="1" applyBorder="1" applyAlignment="1" applyProtection="1">
      <alignment horizontal="left" wrapText="1"/>
    </xf>
    <xf numFmtId="0" fontId="3" fillId="0" borderId="35" xfId="4" applyFont="1" applyFill="1" applyBorder="1" applyAlignment="1" applyProtection="1">
      <alignment horizontal="left" wrapText="1"/>
    </xf>
    <xf numFmtId="8" fontId="3" fillId="0" borderId="35" xfId="4" applyNumberFormat="1" applyFont="1" applyFill="1" applyBorder="1" applyAlignment="1" applyProtection="1">
      <alignment horizontal="right" wrapText="1"/>
    </xf>
    <xf numFmtId="0" fontId="3" fillId="0" borderId="35" xfId="4" applyFont="1" applyFill="1" applyBorder="1" applyAlignment="1" applyProtection="1">
      <alignment horizontal="right" wrapText="1"/>
    </xf>
    <xf numFmtId="3" fontId="3" fillId="0" borderId="35" xfId="0" applyNumberFormat="1" applyFont="1" applyFill="1" applyBorder="1" applyAlignment="1" applyProtection="1">
      <alignment wrapText="1"/>
    </xf>
    <xf numFmtId="10" fontId="61" fillId="0" borderId="35" xfId="4" applyNumberFormat="1" applyFont="1" applyFill="1" applyBorder="1" applyAlignment="1" applyProtection="1">
      <alignment horizontal="center" wrapText="1"/>
    </xf>
    <xf numFmtId="0" fontId="61" fillId="0" borderId="35" xfId="4" applyFont="1" applyFill="1" applyBorder="1" applyAlignment="1" applyProtection="1">
      <alignment horizontal="right" wrapText="1"/>
    </xf>
    <xf numFmtId="0" fontId="3" fillId="0" borderId="0" xfId="4" applyFont="1" applyFill="1" applyBorder="1" applyAlignment="1" applyProtection="1">
      <alignment wrapText="1"/>
    </xf>
    <xf numFmtId="8" fontId="3" fillId="0" borderId="0" xfId="4" applyNumberFormat="1" applyFont="1" applyFill="1" applyBorder="1" applyAlignment="1" applyProtection="1">
      <alignment horizontal="right" wrapText="1"/>
    </xf>
    <xf numFmtId="0" fontId="4" fillId="0" borderId="35" xfId="0" applyFont="1" applyBorder="1" applyAlignment="1" applyProtection="1">
      <alignment wrapText="1"/>
    </xf>
    <xf numFmtId="0" fontId="61" fillId="0" borderId="35" xfId="0" applyFont="1" applyBorder="1" applyAlignment="1" applyProtection="1">
      <alignment wrapText="1"/>
    </xf>
    <xf numFmtId="0" fontId="4" fillId="0" borderId="33" xfId="0" applyFont="1" applyBorder="1" applyAlignment="1" applyProtection="1">
      <alignment horizontal="left" vertical="top" wrapText="1"/>
    </xf>
    <xf numFmtId="3" fontId="3" fillId="0" borderId="0" xfId="0" applyNumberFormat="1" applyFont="1" applyFill="1" applyBorder="1" applyAlignment="1" applyProtection="1">
      <alignment wrapText="1"/>
    </xf>
    <xf numFmtId="0" fontId="4" fillId="5" borderId="46" xfId="0" applyFont="1" applyFill="1" applyBorder="1" applyAlignment="1" applyProtection="1">
      <alignment horizontal="left" vertical="center" wrapText="1"/>
    </xf>
    <xf numFmtId="0" fontId="44" fillId="0" borderId="12" xfId="0" applyFont="1" applyFill="1" applyBorder="1" applyAlignment="1" applyProtection="1">
      <alignment horizontal="left"/>
    </xf>
    <xf numFmtId="0" fontId="44" fillId="0" borderId="29" xfId="0" applyFont="1" applyFill="1" applyBorder="1" applyAlignment="1" applyProtection="1">
      <alignment horizontal="left"/>
    </xf>
    <xf numFmtId="0" fontId="44" fillId="2" borderId="12" xfId="0" applyFont="1" applyFill="1" applyBorder="1" applyAlignment="1" applyProtection="1">
      <alignment horizontal="left" vertical="center" wrapText="1"/>
    </xf>
    <xf numFmtId="0" fontId="44" fillId="2" borderId="29" xfId="0" applyFont="1" applyFill="1" applyBorder="1" applyAlignment="1" applyProtection="1">
      <alignment horizontal="left" vertical="center" wrapText="1"/>
    </xf>
    <xf numFmtId="0" fontId="53" fillId="0" borderId="0" xfId="0" applyFont="1" applyFill="1" applyBorder="1" applyAlignment="1" applyProtection="1"/>
    <xf numFmtId="0" fontId="3" fillId="4" borderId="53" xfId="4" applyFont="1" applyFill="1" applyBorder="1" applyAlignment="1" applyProtection="1">
      <alignment horizontal="center"/>
    </xf>
    <xf numFmtId="0" fontId="3" fillId="4" borderId="50" xfId="4" applyFont="1" applyFill="1" applyBorder="1" applyAlignment="1" applyProtection="1">
      <alignment horizontal="center"/>
    </xf>
    <xf numFmtId="0" fontId="3" fillId="4" borderId="50" xfId="4" applyFont="1" applyFill="1" applyBorder="1" applyAlignment="1" applyProtection="1">
      <alignment horizontal="center" wrapText="1"/>
    </xf>
    <xf numFmtId="0" fontId="3" fillId="4" borderId="40" xfId="4" applyFont="1" applyFill="1" applyBorder="1" applyAlignment="1" applyProtection="1">
      <alignment horizontal="center"/>
    </xf>
    <xf numFmtId="0" fontId="3" fillId="4" borderId="41" xfId="0" applyFont="1" applyFill="1" applyBorder="1" applyAlignment="1" applyProtection="1">
      <alignment wrapText="1"/>
    </xf>
    <xf numFmtId="0" fontId="3" fillId="4" borderId="29" xfId="0" applyFont="1" applyFill="1" applyBorder="1" applyAlignment="1" applyProtection="1">
      <alignment wrapText="1"/>
    </xf>
    <xf numFmtId="0" fontId="3" fillId="4" borderId="27" xfId="0" applyFont="1" applyFill="1" applyBorder="1" applyProtection="1"/>
    <xf numFmtId="0" fontId="3" fillId="4" borderId="9" xfId="0" applyFont="1" applyFill="1" applyBorder="1" applyProtection="1"/>
    <xf numFmtId="0" fontId="3" fillId="4" borderId="8" xfId="4" applyFont="1" applyFill="1" applyBorder="1" applyAlignment="1" applyProtection="1">
      <alignment horizontal="center"/>
    </xf>
    <xf numFmtId="0" fontId="3" fillId="4" borderId="15" xfId="4" applyFont="1" applyFill="1" applyBorder="1" applyAlignment="1" applyProtection="1">
      <alignment horizontal="center"/>
    </xf>
    <xf numFmtId="0" fontId="48" fillId="5" borderId="14" xfId="4" applyFont="1" applyFill="1" applyBorder="1" applyAlignment="1" applyProtection="1">
      <alignment horizontal="center"/>
    </xf>
    <xf numFmtId="0" fontId="48" fillId="5" borderId="8" xfId="4" applyFont="1" applyFill="1" applyBorder="1" applyAlignment="1" applyProtection="1">
      <alignment horizontal="center"/>
    </xf>
    <xf numFmtId="0" fontId="3" fillId="2" borderId="8" xfId="3" applyFill="1" applyBorder="1" applyProtection="1"/>
    <xf numFmtId="0" fontId="3" fillId="2" borderId="8" xfId="3" applyFill="1" applyBorder="1" applyAlignment="1" applyProtection="1">
      <alignment horizontal="left" wrapText="1"/>
    </xf>
    <xf numFmtId="0" fontId="3" fillId="2" borderId="8" xfId="3" applyFill="1" applyBorder="1" applyAlignment="1" applyProtection="1">
      <alignment wrapText="1"/>
    </xf>
    <xf numFmtId="0" fontId="3" fillId="21" borderId="8" xfId="3" applyFill="1" applyBorder="1" applyProtection="1"/>
    <xf numFmtId="0" fontId="4" fillId="4" borderId="4" xfId="3" applyFont="1" applyFill="1" applyBorder="1" applyProtection="1"/>
    <xf numFmtId="0" fontId="3" fillId="4" borderId="1" xfId="3" applyFont="1" applyFill="1" applyBorder="1" applyProtection="1"/>
    <xf numFmtId="0" fontId="3" fillId="4" borderId="3" xfId="3" applyFont="1" applyFill="1" applyBorder="1" applyProtection="1"/>
    <xf numFmtId="0" fontId="3" fillId="4" borderId="6" xfId="3" applyFont="1" applyFill="1" applyBorder="1" applyProtection="1"/>
    <xf numFmtId="0" fontId="3" fillId="4" borderId="2" xfId="3" applyFont="1" applyFill="1" applyBorder="1" applyProtection="1"/>
    <xf numFmtId="0" fontId="3" fillId="4" borderId="13" xfId="3" applyFont="1" applyFill="1" applyBorder="1" applyProtection="1"/>
    <xf numFmtId="0" fontId="4" fillId="4" borderId="5" xfId="3" applyFont="1" applyFill="1" applyBorder="1" applyProtection="1"/>
    <xf numFmtId="0" fontId="3" fillId="4" borderId="0" xfId="3" applyFont="1" applyFill="1" applyBorder="1" applyProtection="1"/>
    <xf numFmtId="0" fontId="3" fillId="4" borderId="0" xfId="3" applyFill="1" applyBorder="1" applyProtection="1"/>
    <xf numFmtId="0" fontId="3" fillId="4" borderId="114" xfId="0" applyFont="1" applyFill="1" applyBorder="1" applyAlignment="1" applyProtection="1">
      <alignment horizontal="left"/>
    </xf>
    <xf numFmtId="0" fontId="0" fillId="4" borderId="70" xfId="0" applyFill="1" applyBorder="1" applyAlignment="1" applyProtection="1">
      <alignment horizontal="left"/>
    </xf>
    <xf numFmtId="0" fontId="0" fillId="4" borderId="72" xfId="0" applyFill="1" applyBorder="1" applyAlignment="1" applyProtection="1">
      <alignment horizontal="left"/>
    </xf>
    <xf numFmtId="0" fontId="0" fillId="4" borderId="75" xfId="0" applyFill="1" applyBorder="1" applyProtection="1"/>
    <xf numFmtId="0" fontId="0" fillId="4" borderId="74" xfId="0" applyFill="1" applyBorder="1" applyProtection="1"/>
    <xf numFmtId="0" fontId="20" fillId="4" borderId="75" xfId="4" applyFont="1" applyFill="1" applyBorder="1" applyAlignment="1" applyProtection="1">
      <alignment horizontal="right"/>
    </xf>
    <xf numFmtId="0" fontId="0" fillId="4" borderId="116" xfId="0" applyFill="1" applyBorder="1" applyProtection="1"/>
    <xf numFmtId="0" fontId="0" fillId="0" borderId="117" xfId="0" applyBorder="1" applyProtection="1"/>
    <xf numFmtId="0" fontId="0" fillId="0" borderId="0" xfId="0" applyBorder="1" applyProtection="1"/>
    <xf numFmtId="0" fontId="0" fillId="0" borderId="5" xfId="0" applyBorder="1" applyProtection="1"/>
    <xf numFmtId="0" fontId="20" fillId="4" borderId="5" xfId="4" applyFont="1" applyFill="1" applyBorder="1" applyAlignment="1" applyProtection="1">
      <alignment horizontal="center"/>
    </xf>
    <xf numFmtId="0" fontId="20" fillId="4" borderId="79" xfId="4" applyFont="1" applyFill="1" applyBorder="1" applyAlignment="1" applyProtection="1">
      <alignment horizontal="center"/>
    </xf>
    <xf numFmtId="0" fontId="0" fillId="0" borderId="0" xfId="0" applyFill="1" applyBorder="1" applyProtection="1"/>
    <xf numFmtId="0" fontId="20" fillId="0" borderId="0" xfId="4" applyFont="1" applyFill="1" applyBorder="1" applyAlignment="1" applyProtection="1">
      <alignment horizontal="center"/>
    </xf>
    <xf numFmtId="0" fontId="20" fillId="4" borderId="0" xfId="4" applyFont="1" applyFill="1" applyBorder="1" applyAlignment="1" applyProtection="1">
      <alignment horizontal="center"/>
    </xf>
    <xf numFmtId="0" fontId="20" fillId="4" borderId="74" xfId="4" applyFont="1" applyFill="1" applyBorder="1" applyAlignment="1" applyProtection="1">
      <alignment horizontal="center"/>
    </xf>
    <xf numFmtId="0" fontId="0" fillId="0" borderId="81" xfId="0" applyFill="1" applyBorder="1" applyProtection="1"/>
    <xf numFmtId="0" fontId="20" fillId="0" borderId="81" xfId="4" applyFont="1" applyFill="1" applyBorder="1" applyAlignment="1" applyProtection="1">
      <alignment horizontal="center"/>
    </xf>
    <xf numFmtId="0" fontId="20" fillId="4" borderId="81" xfId="4" applyFont="1" applyFill="1" applyBorder="1" applyAlignment="1" applyProtection="1">
      <alignment horizontal="center"/>
    </xf>
    <xf numFmtId="0" fontId="20" fillId="0" borderId="83" xfId="4" applyFont="1" applyFill="1" applyBorder="1" applyAlignment="1" applyProtection="1">
      <alignment horizontal="center"/>
    </xf>
    <xf numFmtId="0" fontId="0" fillId="0" borderId="5" xfId="0" applyFill="1" applyBorder="1" applyProtection="1"/>
    <xf numFmtId="0" fontId="0" fillId="0" borderId="75" xfId="0" applyBorder="1" applyProtection="1"/>
    <xf numFmtId="0" fontId="0" fillId="0" borderId="80" xfId="0" applyBorder="1" applyProtection="1"/>
    <xf numFmtId="0" fontId="4" fillId="2" borderId="16"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30" xfId="0" applyFont="1" applyFill="1" applyBorder="1" applyAlignment="1" applyProtection="1">
      <alignment vertical="center" wrapText="1"/>
    </xf>
    <xf numFmtId="0" fontId="23" fillId="2" borderId="14" xfId="0" applyFont="1" applyFill="1" applyBorder="1" applyAlignment="1" applyProtection="1">
      <alignment horizontal="center"/>
    </xf>
    <xf numFmtId="2" fontId="23" fillId="2" borderId="8" xfId="0" applyNumberFormat="1" applyFont="1" applyFill="1" applyBorder="1" applyAlignment="1" applyProtection="1">
      <alignment horizontal="center"/>
    </xf>
    <xf numFmtId="167" fontId="23" fillId="2" borderId="8" xfId="6" applyNumberFormat="1" applyFont="1" applyFill="1" applyBorder="1" applyAlignment="1" applyProtection="1">
      <alignment horizontal="center"/>
    </xf>
    <xf numFmtId="3" fontId="23" fillId="2" borderId="8" xfId="1" applyNumberFormat="1" applyFont="1" applyFill="1" applyBorder="1" applyAlignment="1" applyProtection="1">
      <alignment horizontal="center"/>
    </xf>
    <xf numFmtId="164" fontId="23" fillId="2" borderId="8" xfId="0" applyNumberFormat="1" applyFont="1" applyFill="1" applyBorder="1" applyAlignment="1" applyProtection="1">
      <alignment horizontal="center"/>
    </xf>
    <xf numFmtId="1" fontId="23" fillId="2" borderId="8" xfId="0" applyNumberFormat="1" applyFont="1" applyFill="1" applyBorder="1" applyAlignment="1" applyProtection="1">
      <alignment horizontal="center"/>
    </xf>
    <xf numFmtId="6" fontId="23" fillId="2" borderId="10" xfId="5" applyNumberFormat="1" applyFont="1" applyFill="1" applyBorder="1" applyAlignment="1" applyProtection="1">
      <alignment horizontal="center"/>
    </xf>
    <xf numFmtId="0" fontId="93" fillId="4" borderId="0" xfId="0" applyFont="1" applyFill="1" applyAlignment="1" applyProtection="1">
      <alignment horizontal="center"/>
    </xf>
    <xf numFmtId="0" fontId="59" fillId="4" borderId="0" xfId="0" applyFont="1" applyFill="1" applyAlignment="1" applyProtection="1">
      <alignment horizontal="center" wrapText="1"/>
    </xf>
    <xf numFmtId="0" fontId="98" fillId="4" borderId="18" xfId="0" applyFont="1" applyFill="1" applyBorder="1" applyAlignment="1" applyProtection="1">
      <alignment horizontal="center" vertical="center"/>
    </xf>
    <xf numFmtId="0" fontId="98" fillId="4" borderId="19" xfId="0" applyFont="1" applyFill="1" applyBorder="1" applyAlignment="1" applyProtection="1">
      <alignment horizontal="center" vertical="center"/>
    </xf>
    <xf numFmtId="0" fontId="98" fillId="4" borderId="39" xfId="0" applyFont="1" applyFill="1" applyBorder="1" applyAlignment="1" applyProtection="1">
      <alignment horizontal="center" vertical="center"/>
    </xf>
    <xf numFmtId="0" fontId="95" fillId="4" borderId="0" xfId="0" applyFont="1" applyFill="1" applyProtection="1"/>
    <xf numFmtId="0" fontId="92" fillId="4" borderId="16" xfId="0" applyFont="1" applyFill="1" applyBorder="1" applyAlignment="1" applyProtection="1">
      <alignment horizontal="center" vertical="center"/>
    </xf>
    <xf numFmtId="0" fontId="92" fillId="4" borderId="22" xfId="0" applyFont="1" applyFill="1" applyBorder="1" applyAlignment="1" applyProtection="1">
      <alignment horizontal="center" vertical="center"/>
    </xf>
    <xf numFmtId="3" fontId="92" fillId="4" borderId="30" xfId="0" applyNumberFormat="1" applyFont="1" applyFill="1" applyBorder="1" applyAlignment="1" applyProtection="1">
      <alignment horizontal="center" vertical="center"/>
    </xf>
    <xf numFmtId="0" fontId="4" fillId="2" borderId="8" xfId="0" applyFont="1" applyFill="1" applyBorder="1" applyAlignment="1" applyProtection="1">
      <alignment horizontal="center" wrapText="1"/>
    </xf>
    <xf numFmtId="0" fontId="15" fillId="2" borderId="8" xfId="0" applyFont="1" applyFill="1" applyBorder="1" applyAlignment="1" applyProtection="1">
      <alignment horizontal="center" wrapText="1"/>
    </xf>
    <xf numFmtId="0" fontId="4" fillId="2" borderId="25" xfId="0" applyFont="1" applyFill="1" applyBorder="1" applyAlignment="1" applyProtection="1">
      <alignment horizontal="center" wrapText="1"/>
    </xf>
    <xf numFmtId="0" fontId="19" fillId="3" borderId="38" xfId="0" applyFont="1" applyFill="1" applyBorder="1" applyProtection="1">
      <protection locked="0"/>
    </xf>
    <xf numFmtId="0" fontId="20" fillId="4" borderId="2" xfId="4" applyFont="1" applyFill="1" applyBorder="1" applyAlignment="1" applyProtection="1">
      <alignment horizontal="center"/>
    </xf>
    <xf numFmtId="0" fontId="0" fillId="4" borderId="4" xfId="0" applyFill="1" applyBorder="1" applyProtection="1"/>
    <xf numFmtId="0" fontId="0" fillId="4" borderId="1" xfId="0" applyFill="1" applyBorder="1" applyProtection="1"/>
    <xf numFmtId="0" fontId="3" fillId="4" borderId="1" xfId="0" applyFont="1" applyFill="1" applyBorder="1" applyProtection="1"/>
    <xf numFmtId="0" fontId="19" fillId="4" borderId="42" xfId="0" applyFont="1" applyFill="1" applyBorder="1" applyProtection="1"/>
    <xf numFmtId="0" fontId="19" fillId="4" borderId="35" xfId="0" applyFont="1" applyFill="1" applyBorder="1" applyProtection="1"/>
    <xf numFmtId="0" fontId="20" fillId="4" borderId="70" xfId="4" applyFont="1" applyFill="1" applyBorder="1" applyAlignment="1" applyProtection="1">
      <alignment horizontal="left"/>
    </xf>
    <xf numFmtId="0" fontId="20" fillId="4" borderId="0" xfId="4" applyFont="1" applyFill="1" applyBorder="1" applyAlignment="1" applyProtection="1">
      <alignment horizontal="left"/>
    </xf>
    <xf numFmtId="0" fontId="20" fillId="4" borderId="0" xfId="4" applyFont="1" applyFill="1" applyBorder="1" applyAlignment="1" applyProtection="1"/>
    <xf numFmtId="0" fontId="3" fillId="4" borderId="70" xfId="0" applyFont="1" applyFill="1" applyBorder="1" applyProtection="1"/>
    <xf numFmtId="0" fontId="0" fillId="4" borderId="72" xfId="0" applyFill="1" applyBorder="1" applyProtection="1"/>
    <xf numFmtId="0" fontId="20" fillId="4" borderId="0" xfId="0" applyFont="1" applyFill="1" applyBorder="1" applyAlignment="1" applyProtection="1">
      <alignment horizontal="left"/>
    </xf>
    <xf numFmtId="0" fontId="20" fillId="4" borderId="74" xfId="0" applyFont="1" applyFill="1" applyBorder="1" applyAlignment="1" applyProtection="1">
      <alignment horizontal="left"/>
    </xf>
    <xf numFmtId="0" fontId="20" fillId="4" borderId="74" xfId="4" applyFont="1" applyFill="1" applyBorder="1" applyAlignment="1" applyProtection="1">
      <alignment horizontal="left"/>
    </xf>
    <xf numFmtId="0" fontId="20" fillId="4" borderId="74" xfId="4" applyFont="1" applyFill="1" applyBorder="1" applyProtection="1"/>
    <xf numFmtId="0" fontId="3" fillId="4" borderId="5" xfId="0" applyFont="1" applyFill="1" applyBorder="1" applyProtection="1"/>
    <xf numFmtId="0" fontId="3" fillId="4" borderId="81" xfId="0" applyFont="1" applyFill="1" applyBorder="1" applyProtection="1"/>
    <xf numFmtId="0" fontId="0" fillId="0" borderId="1" xfId="0" applyBorder="1" applyProtection="1"/>
    <xf numFmtId="0" fontId="20" fillId="0" borderId="0" xfId="0" applyFont="1" applyBorder="1" applyProtection="1"/>
    <xf numFmtId="0" fontId="0" fillId="0" borderId="2" xfId="0" applyBorder="1" applyProtection="1"/>
    <xf numFmtId="0" fontId="3" fillId="0" borderId="1" xfId="0" applyFont="1" applyBorder="1" applyProtection="1"/>
    <xf numFmtId="0" fontId="19" fillId="0" borderId="0" xfId="0" applyFont="1" applyFill="1" applyBorder="1" applyProtection="1"/>
    <xf numFmtId="0" fontId="20" fillId="0" borderId="0" xfId="0" applyFont="1" applyFill="1" applyBorder="1" applyProtection="1"/>
    <xf numFmtId="0" fontId="20" fillId="0" borderId="0" xfId="4" applyFont="1" applyFill="1" applyBorder="1" applyAlignment="1" applyProtection="1">
      <alignment horizontal="left"/>
    </xf>
    <xf numFmtId="0" fontId="20" fillId="0" borderId="0" xfId="4" applyFont="1" applyFill="1" applyBorder="1" applyAlignment="1" applyProtection="1"/>
    <xf numFmtId="0" fontId="20" fillId="0" borderId="0" xfId="0" applyFont="1" applyFill="1" applyProtection="1"/>
    <xf numFmtId="0" fontId="20" fillId="0" borderId="0" xfId="4" applyFont="1" applyFill="1" applyBorder="1" applyAlignment="1" applyProtection="1">
      <alignment horizontal="left" wrapText="1"/>
    </xf>
    <xf numFmtId="0" fontId="20" fillId="0" borderId="7" xfId="0" applyFont="1" applyBorder="1" applyProtection="1"/>
    <xf numFmtId="0" fontId="20" fillId="0" borderId="0" xfId="4" applyFont="1" applyBorder="1" applyAlignment="1" applyProtection="1">
      <alignment horizontal="left"/>
    </xf>
    <xf numFmtId="0" fontId="3" fillId="0" borderId="8" xfId="0" applyFont="1" applyBorder="1" applyProtection="1"/>
    <xf numFmtId="0" fontId="20" fillId="0" borderId="0" xfId="4" applyFont="1" applyBorder="1" applyAlignment="1" applyProtection="1"/>
    <xf numFmtId="0" fontId="0" fillId="0" borderId="0" xfId="0" applyFill="1" applyProtection="1"/>
    <xf numFmtId="0" fontId="20" fillId="0" borderId="0" xfId="0" applyFont="1" applyProtection="1"/>
    <xf numFmtId="0" fontId="3" fillId="0" borderId="2" xfId="0" applyFont="1" applyBorder="1" applyProtection="1"/>
    <xf numFmtId="0" fontId="27" fillId="0" borderId="1" xfId="4" applyFont="1" applyBorder="1" applyAlignment="1" applyProtection="1">
      <alignment horizontal="right"/>
    </xf>
    <xf numFmtId="0" fontId="3" fillId="0" borderId="3" xfId="0" applyFont="1" applyBorder="1" applyProtection="1"/>
    <xf numFmtId="0" fontId="3" fillId="0" borderId="5" xfId="0" applyFont="1" applyFill="1" applyBorder="1" applyProtection="1"/>
    <xf numFmtId="0" fontId="3" fillId="0" borderId="4" xfId="0" applyFont="1" applyBorder="1" applyProtection="1"/>
    <xf numFmtId="0" fontId="3" fillId="0" borderId="7" xfId="0" applyFont="1" applyFill="1" applyBorder="1" applyProtection="1"/>
    <xf numFmtId="0" fontId="27" fillId="0" borderId="7" xfId="4" applyFont="1" applyFill="1" applyBorder="1" applyAlignment="1" applyProtection="1">
      <alignment horizontal="center"/>
    </xf>
    <xf numFmtId="0" fontId="3" fillId="0" borderId="22" xfId="0" applyFont="1" applyBorder="1" applyProtection="1"/>
    <xf numFmtId="0" fontId="4" fillId="6" borderId="8" xfId="3" applyFont="1" applyFill="1" applyBorder="1" applyAlignment="1" applyProtection="1">
      <alignment horizontal="center"/>
    </xf>
    <xf numFmtId="2" fontId="4" fillId="6" borderId="8" xfId="3" applyNumberFormat="1" applyFont="1" applyFill="1" applyBorder="1" applyAlignment="1" applyProtection="1">
      <alignment horizontal="center"/>
    </xf>
    <xf numFmtId="2" fontId="4" fillId="6" borderId="8" xfId="3" applyNumberFormat="1" applyFont="1" applyFill="1" applyBorder="1" applyAlignment="1" applyProtection="1">
      <alignment horizontal="center" wrapText="1"/>
    </xf>
    <xf numFmtId="0" fontId="4" fillId="6" borderId="8" xfId="0" applyFont="1" applyFill="1" applyBorder="1" applyAlignment="1" applyProtection="1">
      <alignment horizontal="center" wrapText="1"/>
    </xf>
    <xf numFmtId="0" fontId="4" fillId="6" borderId="8" xfId="0" applyFont="1" applyFill="1" applyBorder="1" applyAlignment="1" applyProtection="1">
      <alignment horizontal="center"/>
    </xf>
    <xf numFmtId="0" fontId="3" fillId="0" borderId="0" xfId="0" applyFont="1" applyAlignment="1" applyProtection="1">
      <alignment wrapText="1"/>
    </xf>
    <xf numFmtId="0" fontId="68" fillId="0" borderId="0" xfId="0" applyFont="1" applyFill="1" applyBorder="1" applyAlignment="1" applyProtection="1">
      <alignment vertical="top" wrapText="1"/>
    </xf>
    <xf numFmtId="0" fontId="3" fillId="0" borderId="1" xfId="0" applyFont="1" applyBorder="1" applyAlignment="1" applyProtection="1">
      <alignment wrapText="1"/>
    </xf>
    <xf numFmtId="0" fontId="43" fillId="0" borderId="0" xfId="0" applyFont="1" applyFill="1" applyAlignment="1" applyProtection="1">
      <alignment horizontal="center" wrapText="1"/>
    </xf>
    <xf numFmtId="0" fontId="4" fillId="0" borderId="0" xfId="0" applyFont="1" applyFill="1" applyBorder="1" applyAlignment="1" applyProtection="1">
      <alignment horizontal="left" vertical="top" wrapText="1"/>
    </xf>
    <xf numFmtId="0" fontId="14" fillId="0" borderId="7" xfId="0" applyFont="1" applyBorder="1" applyAlignment="1" applyProtection="1">
      <alignment horizontal="center"/>
    </xf>
    <xf numFmtId="0" fontId="53" fillId="0" borderId="0" xfId="0" applyFont="1" applyFill="1" applyBorder="1" applyAlignment="1" applyProtection="1">
      <alignment horizontal="left" vertical="top" wrapText="1"/>
    </xf>
    <xf numFmtId="0" fontId="14" fillId="0" borderId="7" xfId="0" applyFont="1" applyBorder="1" applyAlignment="1" applyProtection="1">
      <alignment horizontal="center"/>
      <protection locked="0"/>
    </xf>
    <xf numFmtId="0" fontId="3" fillId="3" borderId="8" xfId="0" applyFont="1" applyFill="1" applyBorder="1" applyAlignment="1" applyProtection="1">
      <alignment horizontal="left" vertical="top"/>
      <protection locked="0"/>
    </xf>
    <xf numFmtId="0" fontId="56" fillId="0" borderId="43" xfId="0" applyFont="1" applyFill="1" applyBorder="1" applyAlignment="1">
      <alignment horizontal="center"/>
    </xf>
    <xf numFmtId="0" fontId="54" fillId="13" borderId="35" xfId="0" applyFont="1" applyFill="1" applyBorder="1" applyAlignment="1" applyProtection="1">
      <alignment horizontal="center" vertical="top" wrapText="1"/>
    </xf>
    <xf numFmtId="0" fontId="55" fillId="13" borderId="0" xfId="0" applyFont="1" applyFill="1" applyAlignment="1" applyProtection="1">
      <alignment horizontal="center" vertical="top" wrapText="1"/>
    </xf>
    <xf numFmtId="9" fontId="3" fillId="11" borderId="12" xfId="0" applyNumberFormat="1" applyFont="1" applyFill="1" applyBorder="1" applyAlignment="1">
      <alignment horizontal="center" vertical="top" wrapText="1"/>
    </xf>
    <xf numFmtId="9" fontId="3" fillId="11" borderId="29" xfId="0" applyNumberFormat="1" applyFont="1" applyFill="1" applyBorder="1" applyAlignment="1">
      <alignment horizontal="center" vertical="top" wrapText="1"/>
    </xf>
    <xf numFmtId="0" fontId="3" fillId="11" borderId="12" xfId="0" applyFont="1" applyFill="1" applyBorder="1" applyAlignment="1">
      <alignment horizontal="center" vertical="top" wrapText="1"/>
    </xf>
    <xf numFmtId="0" fontId="3" fillId="11" borderId="29" xfId="0" applyFont="1" applyFill="1" applyBorder="1" applyAlignment="1">
      <alignment horizontal="center" vertical="top" wrapText="1"/>
    </xf>
    <xf numFmtId="0" fontId="3" fillId="14" borderId="12" xfId="0" applyFont="1" applyFill="1" applyBorder="1" applyAlignment="1">
      <alignment horizontal="center" vertical="top" wrapText="1"/>
    </xf>
    <xf numFmtId="0" fontId="3" fillId="14" borderId="28" xfId="0" applyFont="1" applyFill="1" applyBorder="1" applyAlignment="1">
      <alignment horizontal="center" vertical="top" wrapText="1"/>
    </xf>
    <xf numFmtId="0" fontId="3" fillId="14" borderId="29" xfId="0" applyFont="1" applyFill="1" applyBorder="1" applyAlignment="1">
      <alignment horizontal="center" vertical="top" wrapText="1"/>
    </xf>
    <xf numFmtId="0" fontId="3" fillId="7" borderId="35"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42" xfId="0" applyFont="1" applyFill="1" applyBorder="1" applyAlignment="1">
      <alignment horizontal="left" vertical="top" wrapText="1"/>
    </xf>
    <xf numFmtId="0" fontId="3" fillId="7" borderId="33" xfId="0" applyFont="1" applyFill="1" applyBorder="1" applyAlignment="1">
      <alignment horizontal="left" vertical="top" wrapText="1"/>
    </xf>
    <xf numFmtId="0" fontId="3" fillId="7" borderId="43" xfId="0" applyFont="1" applyFill="1" applyBorder="1" applyAlignment="1">
      <alignment horizontal="left" vertical="top" wrapText="1"/>
    </xf>
    <xf numFmtId="0" fontId="3" fillId="7" borderId="59" xfId="0" applyFont="1" applyFill="1" applyBorder="1" applyAlignment="1">
      <alignment horizontal="left" vertical="top" wrapText="1"/>
    </xf>
    <xf numFmtId="0" fontId="3" fillId="11" borderId="35" xfId="0" applyFont="1" applyFill="1" applyBorder="1" applyAlignment="1">
      <alignment horizontal="center" vertical="top" wrapText="1"/>
    </xf>
    <xf numFmtId="0" fontId="3" fillId="11" borderId="0" xfId="0" applyFont="1" applyFill="1" applyBorder="1" applyAlignment="1">
      <alignment horizontal="center" vertical="top" wrapText="1"/>
    </xf>
    <xf numFmtId="0" fontId="3" fillId="11" borderId="42" xfId="0" applyFont="1" applyFill="1" applyBorder="1" applyAlignment="1">
      <alignment horizontal="center" vertical="top" wrapText="1"/>
    </xf>
    <xf numFmtId="0" fontId="3" fillId="14" borderId="57" xfId="0" applyFont="1" applyFill="1" applyBorder="1" applyAlignment="1">
      <alignment horizontal="center" vertical="top" wrapText="1"/>
    </xf>
    <xf numFmtId="0" fontId="3" fillId="14" borderId="25" xfId="0" applyFont="1" applyFill="1" applyBorder="1" applyAlignment="1">
      <alignment horizontal="center" vertical="top" wrapText="1"/>
    </xf>
    <xf numFmtId="0" fontId="3" fillId="14" borderId="62" xfId="0" applyFont="1" applyFill="1" applyBorder="1" applyAlignment="1">
      <alignment horizontal="center" vertical="top" wrapText="1"/>
    </xf>
    <xf numFmtId="0" fontId="5" fillId="0" borderId="0" xfId="0" applyFont="1" applyAlignment="1" applyProtection="1">
      <alignment horizontal="center"/>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top" wrapText="1"/>
      <protection locked="0"/>
    </xf>
    <xf numFmtId="0" fontId="4" fillId="0" borderId="0" xfId="0" applyFont="1" applyFill="1" applyAlignment="1">
      <alignment horizontal="left" vertical="top" wrapText="1"/>
    </xf>
    <xf numFmtId="0" fontId="14" fillId="2" borderId="8" xfId="0" applyFont="1" applyFill="1" applyBorder="1" applyAlignment="1" applyProtection="1">
      <alignment vertical="top"/>
      <protection locked="0"/>
    </xf>
    <xf numFmtId="0" fontId="14" fillId="2" borderId="8" xfId="0" applyFont="1" applyFill="1" applyBorder="1" applyAlignment="1" applyProtection="1">
      <alignment vertical="top" wrapText="1"/>
      <protection locked="0"/>
    </xf>
    <xf numFmtId="0" fontId="31" fillId="0" borderId="0" xfId="7" applyAlignment="1" applyProtection="1">
      <alignment horizontal="center" wrapText="1"/>
    </xf>
    <xf numFmtId="0" fontId="75" fillId="0" borderId="0" xfId="0" applyFont="1" applyAlignment="1">
      <alignment horizontal="left" vertical="top" wrapText="1"/>
    </xf>
    <xf numFmtId="0" fontId="75" fillId="0" borderId="0" xfId="0" applyFont="1" applyBorder="1" applyAlignment="1">
      <alignment horizontal="left" vertical="center" wrapText="1"/>
    </xf>
    <xf numFmtId="0" fontId="105" fillId="0" borderId="12" xfId="7" applyFont="1" applyFill="1" applyBorder="1" applyAlignment="1" applyProtection="1">
      <alignment horizontal="center" wrapText="1"/>
      <protection locked="0"/>
    </xf>
    <xf numFmtId="0" fontId="105" fillId="0" borderId="28" xfId="7" applyFont="1" applyFill="1" applyBorder="1" applyAlignment="1" applyProtection="1">
      <alignment horizontal="center" wrapText="1"/>
      <protection locked="0"/>
    </xf>
    <xf numFmtId="0" fontId="105" fillId="0" borderId="29" xfId="7" applyFont="1" applyFill="1" applyBorder="1" applyAlignment="1" applyProtection="1">
      <alignment horizontal="center" wrapText="1"/>
      <protection locked="0"/>
    </xf>
    <xf numFmtId="0" fontId="3" fillId="3" borderId="57" xfId="0" applyFont="1" applyFill="1" applyBorder="1" applyAlignment="1" applyProtection="1">
      <alignment horizontal="center" vertical="top"/>
      <protection locked="0"/>
    </xf>
    <xf numFmtId="0" fontId="3" fillId="3" borderId="25" xfId="0" applyFont="1" applyFill="1" applyBorder="1" applyAlignment="1" applyProtection="1">
      <alignment horizontal="center" vertical="top"/>
      <protection locked="0"/>
    </xf>
    <xf numFmtId="0" fontId="3" fillId="3" borderId="62" xfId="0" applyFont="1" applyFill="1" applyBorder="1" applyAlignment="1" applyProtection="1">
      <alignment horizontal="center" vertical="top"/>
      <protection locked="0"/>
    </xf>
    <xf numFmtId="0" fontId="3" fillId="3" borderId="35" xfId="0" applyFont="1" applyFill="1" applyBorder="1" applyAlignment="1" applyProtection="1">
      <alignment horizontal="center" vertical="top"/>
      <protection locked="0"/>
    </xf>
    <xf numFmtId="0" fontId="3" fillId="3" borderId="0" xfId="0" applyFont="1" applyFill="1" applyBorder="1" applyAlignment="1" applyProtection="1">
      <alignment horizontal="center" vertical="top"/>
      <protection locked="0"/>
    </xf>
    <xf numFmtId="0" fontId="3" fillId="3" borderId="42" xfId="0" applyFont="1" applyFill="1" applyBorder="1" applyAlignment="1" applyProtection="1">
      <alignment horizontal="center" vertical="top"/>
      <protection locked="0"/>
    </xf>
    <xf numFmtId="0" fontId="3" fillId="3" borderId="33" xfId="0" applyFont="1" applyFill="1" applyBorder="1" applyAlignment="1" applyProtection="1">
      <alignment horizontal="center" vertical="top"/>
      <protection locked="0"/>
    </xf>
    <xf numFmtId="0" fontId="3" fillId="3" borderId="43" xfId="0" applyFont="1" applyFill="1" applyBorder="1" applyAlignment="1" applyProtection="1">
      <alignment horizontal="center" vertical="top"/>
      <protection locked="0"/>
    </xf>
    <xf numFmtId="0" fontId="3" fillId="3" borderId="59" xfId="0" applyFont="1" applyFill="1" applyBorder="1" applyAlignment="1" applyProtection="1">
      <alignment horizontal="center" vertical="top"/>
      <protection locked="0"/>
    </xf>
    <xf numFmtId="0" fontId="32" fillId="0" borderId="0" xfId="0" applyFont="1" applyBorder="1" applyAlignment="1" applyProtection="1">
      <alignment horizontal="center"/>
      <protection locked="0"/>
    </xf>
    <xf numFmtId="3" fontId="33" fillId="0" borderId="12" xfId="0" applyNumberFormat="1" applyFont="1" applyBorder="1" applyAlignment="1" applyProtection="1">
      <alignment horizontal="center" vertical="center" wrapText="1"/>
    </xf>
    <xf numFmtId="3" fontId="33" fillId="0" borderId="29" xfId="0" applyNumberFormat="1" applyFont="1" applyBorder="1" applyAlignment="1" applyProtection="1">
      <alignment horizontal="center" vertical="center" wrapText="1"/>
    </xf>
    <xf numFmtId="3" fontId="33" fillId="8" borderId="12" xfId="0" applyNumberFormat="1" applyFont="1" applyFill="1" applyBorder="1" applyAlignment="1" applyProtection="1">
      <alignment horizontal="center"/>
    </xf>
    <xf numFmtId="3" fontId="33" fillId="8" borderId="29" xfId="0" applyNumberFormat="1" applyFont="1" applyFill="1" applyBorder="1" applyAlignment="1" applyProtection="1">
      <alignment horizontal="center"/>
    </xf>
    <xf numFmtId="3" fontId="3" fillId="0" borderId="12" xfId="0" applyNumberFormat="1" applyFont="1" applyFill="1" applyBorder="1" applyAlignment="1" applyProtection="1">
      <alignment horizontal="center"/>
      <protection locked="0"/>
    </xf>
    <xf numFmtId="3" fontId="3" fillId="0" borderId="29" xfId="0" applyNumberFormat="1" applyFont="1" applyFill="1" applyBorder="1" applyAlignment="1" applyProtection="1">
      <alignment horizontal="center"/>
      <protection locked="0"/>
    </xf>
    <xf numFmtId="3" fontId="33" fillId="0" borderId="12" xfId="0" applyNumberFormat="1" applyFont="1" applyFill="1" applyBorder="1" applyAlignment="1" applyProtection="1">
      <alignment horizontal="left"/>
      <protection locked="0" hidden="1"/>
    </xf>
    <xf numFmtId="3" fontId="33" fillId="0" borderId="29" xfId="0" applyNumberFormat="1" applyFont="1" applyFill="1" applyBorder="1" applyAlignment="1" applyProtection="1">
      <alignment horizontal="left"/>
      <protection locked="0" hidden="1"/>
    </xf>
    <xf numFmtId="0" fontId="82" fillId="0" borderId="0" xfId="0" applyFont="1" applyBorder="1" applyAlignment="1" applyProtection="1">
      <alignment horizontal="left" wrapText="1"/>
      <protection locked="0"/>
    </xf>
    <xf numFmtId="0" fontId="32" fillId="0" borderId="0" xfId="0" applyFont="1" applyBorder="1" applyAlignment="1" applyProtection="1">
      <alignment horizontal="left"/>
      <protection locked="0"/>
    </xf>
    <xf numFmtId="0" fontId="3" fillId="3" borderId="57"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62" xfId="0" applyFont="1" applyFill="1" applyBorder="1" applyAlignment="1" applyProtection="1">
      <alignment horizontal="left" vertical="top"/>
      <protection locked="0"/>
    </xf>
    <xf numFmtId="0" fontId="3" fillId="3" borderId="35"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42" xfId="0" applyFont="1" applyFill="1" applyBorder="1" applyAlignment="1" applyProtection="1">
      <alignment horizontal="left" vertical="top"/>
      <protection locked="0"/>
    </xf>
    <xf numFmtId="0" fontId="3" fillId="3" borderId="33" xfId="0" applyFont="1" applyFill="1" applyBorder="1" applyAlignment="1" applyProtection="1">
      <alignment horizontal="left" vertical="top"/>
      <protection locked="0"/>
    </xf>
    <xf numFmtId="0" fontId="3" fillId="3" borderId="43" xfId="0" applyFont="1" applyFill="1" applyBorder="1" applyAlignment="1" applyProtection="1">
      <alignment horizontal="left" vertical="top"/>
      <protection locked="0"/>
    </xf>
    <xf numFmtId="0" fontId="3" fillId="3" borderId="59" xfId="0" applyFont="1" applyFill="1" applyBorder="1" applyAlignment="1" applyProtection="1">
      <alignment horizontal="left" vertical="top"/>
      <protection locked="0"/>
    </xf>
    <xf numFmtId="0" fontId="3" fillId="0" borderId="12"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3" fillId="0" borderId="0" xfId="0" applyFont="1" applyAlignment="1" applyProtection="1">
      <alignment horizontal="left" wrapText="1"/>
      <protection locked="0"/>
    </xf>
    <xf numFmtId="3" fontId="33" fillId="0" borderId="12" xfId="0" applyNumberFormat="1" applyFont="1" applyBorder="1" applyAlignment="1" applyProtection="1">
      <alignment horizontal="center" vertical="center" wrapText="1"/>
      <protection locked="0"/>
    </xf>
    <xf numFmtId="3" fontId="33" fillId="0" borderId="29" xfId="0" applyNumberFormat="1" applyFont="1" applyBorder="1" applyAlignment="1" applyProtection="1">
      <alignment horizontal="center" vertical="center" wrapText="1"/>
      <protection locked="0"/>
    </xf>
    <xf numFmtId="3" fontId="33" fillId="8" borderId="12" xfId="0" applyNumberFormat="1" applyFont="1" applyFill="1" applyBorder="1" applyAlignment="1" applyProtection="1">
      <alignment horizontal="center"/>
      <protection locked="0"/>
    </xf>
    <xf numFmtId="3" fontId="33" fillId="8" borderId="29" xfId="0" applyNumberFormat="1" applyFont="1" applyFill="1" applyBorder="1" applyAlignment="1" applyProtection="1">
      <alignment horizontal="center"/>
      <protection locked="0"/>
    </xf>
    <xf numFmtId="3" fontId="3" fillId="0" borderId="28" xfId="0" applyNumberFormat="1" applyFont="1" applyFill="1" applyBorder="1" applyAlignment="1" applyProtection="1">
      <alignment horizontal="center"/>
      <protection locked="0"/>
    </xf>
    <xf numFmtId="3" fontId="33" fillId="0" borderId="12" xfId="0" applyNumberFormat="1" applyFont="1" applyFill="1" applyBorder="1" applyAlignment="1" applyProtection="1">
      <alignment horizontal="left"/>
      <protection locked="0"/>
    </xf>
    <xf numFmtId="3" fontId="33" fillId="0" borderId="29" xfId="0" applyNumberFormat="1" applyFont="1" applyFill="1" applyBorder="1" applyAlignment="1" applyProtection="1">
      <alignment horizontal="left"/>
      <protection locked="0"/>
    </xf>
    <xf numFmtId="0" fontId="83" fillId="0" borderId="0" xfId="0" applyFont="1" applyAlignment="1" applyProtection="1">
      <alignment horizontal="left" vertical="top" wrapText="1"/>
      <protection locked="0"/>
    </xf>
    <xf numFmtId="0" fontId="83" fillId="0" borderId="0" xfId="0" applyFont="1" applyAlignment="1" applyProtection="1">
      <alignment horizontal="left" vertical="top"/>
      <protection locked="0"/>
    </xf>
    <xf numFmtId="0" fontId="20" fillId="3" borderId="12" xfId="0" applyFont="1" applyFill="1" applyBorder="1" applyAlignment="1" applyProtection="1">
      <alignment horizontal="center"/>
      <protection locked="0"/>
    </xf>
    <xf numFmtId="0" fontId="20" fillId="3" borderId="28" xfId="0" applyFont="1" applyFill="1" applyBorder="1" applyAlignment="1" applyProtection="1">
      <alignment horizontal="center"/>
      <protection locked="0"/>
    </xf>
    <xf numFmtId="0" fontId="20" fillId="3" borderId="29" xfId="0" applyFont="1" applyFill="1" applyBorder="1" applyAlignment="1" applyProtection="1">
      <alignment horizontal="center"/>
      <protection locked="0"/>
    </xf>
    <xf numFmtId="0" fontId="3" fillId="0" borderId="8" xfId="0" applyFont="1" applyFill="1" applyBorder="1" applyAlignment="1" applyProtection="1">
      <alignment horizontal="left"/>
    </xf>
    <xf numFmtId="0" fontId="3" fillId="0" borderId="8" xfId="0" applyFont="1" applyFill="1" applyBorder="1" applyAlignment="1" applyProtection="1">
      <alignment horizontal="left" wrapText="1"/>
    </xf>
    <xf numFmtId="0" fontId="0" fillId="0" borderId="8" xfId="0" applyFill="1" applyBorder="1" applyAlignment="1" applyProtection="1">
      <alignment horizontal="left" wrapText="1"/>
    </xf>
    <xf numFmtId="0" fontId="4" fillId="2" borderId="8" xfId="0" applyFont="1" applyFill="1" applyBorder="1" applyAlignment="1" applyProtection="1">
      <alignment horizontal="left"/>
    </xf>
    <xf numFmtId="3" fontId="4" fillId="7" borderId="8" xfId="0" applyNumberFormat="1" applyFont="1" applyFill="1" applyBorder="1" applyAlignment="1" applyProtection="1">
      <alignment horizontal="center"/>
    </xf>
    <xf numFmtId="0" fontId="23" fillId="0" borderId="35" xfId="0" applyFont="1" applyFill="1" applyBorder="1" applyAlignment="1">
      <alignment horizontal="center" wrapText="1"/>
    </xf>
    <xf numFmtId="0" fontId="23" fillId="0" borderId="0" xfId="0" applyFont="1" applyFill="1" applyBorder="1" applyAlignment="1">
      <alignment horizontal="center" wrapText="1"/>
    </xf>
    <xf numFmtId="0" fontId="4" fillId="0" borderId="8" xfId="0" applyFont="1" applyBorder="1" applyAlignment="1" applyProtection="1">
      <alignment horizontal="left"/>
    </xf>
    <xf numFmtId="0" fontId="0" fillId="7" borderId="12" xfId="0" applyFill="1" applyBorder="1" applyAlignment="1" applyProtection="1">
      <alignment horizontal="center"/>
    </xf>
    <xf numFmtId="0" fontId="0" fillId="7" borderId="28" xfId="0" applyFill="1" applyBorder="1" applyAlignment="1" applyProtection="1">
      <alignment horizontal="center"/>
    </xf>
    <xf numFmtId="0" fontId="0" fillId="7" borderId="29" xfId="0" applyFill="1" applyBorder="1" applyAlignment="1" applyProtection="1">
      <alignment horizontal="center"/>
    </xf>
    <xf numFmtId="0" fontId="0" fillId="0" borderId="12" xfId="0" applyBorder="1" applyAlignment="1" applyProtection="1">
      <alignment horizontal="center" wrapText="1"/>
    </xf>
    <xf numFmtId="0" fontId="0" fillId="0" borderId="28" xfId="0" applyBorder="1" applyAlignment="1" applyProtection="1">
      <alignment horizontal="center" wrapText="1"/>
    </xf>
    <xf numFmtId="0" fontId="0" fillId="0" borderId="29" xfId="0" applyBorder="1" applyAlignment="1" applyProtection="1">
      <alignment horizontal="center" wrapText="1"/>
    </xf>
    <xf numFmtId="0" fontId="4" fillId="7" borderId="12"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4" fillId="0" borderId="0" xfId="0" applyFont="1" applyFill="1" applyBorder="1" applyAlignment="1" applyProtection="1">
      <alignment horizontal="center"/>
    </xf>
    <xf numFmtId="0" fontId="4" fillId="0" borderId="0" xfId="0" applyFont="1" applyAlignment="1" applyProtection="1">
      <alignment horizontal="left" vertical="top" wrapText="1"/>
    </xf>
    <xf numFmtId="0" fontId="3" fillId="0" borderId="0" xfId="0" applyFont="1" applyAlignment="1" applyProtection="1">
      <alignment horizontal="right"/>
    </xf>
    <xf numFmtId="0" fontId="0" fillId="0" borderId="0" xfId="0" applyAlignment="1" applyProtection="1">
      <alignment horizontal="right"/>
    </xf>
    <xf numFmtId="0" fontId="14" fillId="7" borderId="8" xfId="0" applyFont="1" applyFill="1" applyBorder="1" applyAlignment="1" applyProtection="1">
      <alignment horizontal="center" wrapText="1"/>
    </xf>
    <xf numFmtId="0" fontId="14" fillId="7" borderId="12" xfId="0" applyFont="1" applyFill="1" applyBorder="1" applyAlignment="1" applyProtection="1">
      <alignment horizontal="center" wrapText="1"/>
    </xf>
    <xf numFmtId="0" fontId="14" fillId="7" borderId="28" xfId="0" applyFont="1" applyFill="1" applyBorder="1" applyAlignment="1" applyProtection="1">
      <alignment horizontal="center" wrapText="1"/>
    </xf>
    <xf numFmtId="0" fontId="14" fillId="7" borderId="29" xfId="0" applyFont="1" applyFill="1" applyBorder="1" applyAlignment="1" applyProtection="1">
      <alignment horizontal="center" wrapText="1"/>
    </xf>
    <xf numFmtId="0" fontId="41" fillId="13" borderId="0" xfId="0" applyFont="1" applyFill="1" applyAlignment="1" applyProtection="1">
      <alignment horizontal="center" vertical="center" wrapText="1"/>
    </xf>
    <xf numFmtId="0" fontId="4" fillId="14" borderId="8" xfId="0" applyFont="1" applyFill="1" applyBorder="1" applyAlignment="1" applyProtection="1">
      <alignment horizontal="center" wrapText="1"/>
    </xf>
    <xf numFmtId="0" fontId="73" fillId="0" borderId="0" xfId="0" applyFont="1" applyAlignment="1" applyProtection="1">
      <alignment horizontal="left" vertical="top" wrapText="1"/>
    </xf>
    <xf numFmtId="0" fontId="73" fillId="0" borderId="0" xfId="0" applyFont="1" applyAlignment="1" applyProtection="1">
      <alignment horizontal="left" vertical="top"/>
    </xf>
    <xf numFmtId="0" fontId="26" fillId="0" borderId="0" xfId="0" applyFont="1" applyFill="1" applyAlignment="1" applyProtection="1">
      <alignment horizontal="left" vertical="top" wrapText="1"/>
    </xf>
    <xf numFmtId="0" fontId="5" fillId="0" borderId="0" xfId="0" applyFont="1" applyFill="1" applyAlignment="1" applyProtection="1">
      <alignment horizontal="center" vertical="center"/>
    </xf>
    <xf numFmtId="0" fontId="36" fillId="2" borderId="8" xfId="3" applyFont="1" applyFill="1" applyBorder="1" applyAlignment="1" applyProtection="1">
      <alignment horizontal="center" vertical="center" wrapText="1"/>
    </xf>
    <xf numFmtId="0" fontId="31" fillId="4" borderId="0" xfId="7" applyFill="1" applyAlignment="1" applyProtection="1">
      <alignment horizontal="center" vertical="center" wrapText="1"/>
    </xf>
    <xf numFmtId="0" fontId="36" fillId="15" borderId="8" xfId="3" applyFont="1" applyFill="1" applyBorder="1" applyAlignment="1" applyProtection="1">
      <alignment horizontal="center" vertical="center" wrapText="1"/>
    </xf>
    <xf numFmtId="0" fontId="36" fillId="12" borderId="8" xfId="3" applyFont="1" applyFill="1" applyBorder="1" applyAlignment="1" applyProtection="1">
      <alignment horizontal="center" vertical="center" wrapText="1"/>
    </xf>
    <xf numFmtId="0" fontId="36" fillId="0" borderId="8" xfId="3" applyFont="1" applyFill="1" applyBorder="1" applyAlignment="1" applyProtection="1">
      <alignment horizontal="center" vertical="center" wrapText="1"/>
    </xf>
    <xf numFmtId="0" fontId="37" fillId="0" borderId="8" xfId="3" quotePrefix="1" applyFont="1" applyFill="1" applyBorder="1" applyAlignment="1" applyProtection="1">
      <alignment horizontal="center" vertical="center" wrapText="1"/>
    </xf>
    <xf numFmtId="0" fontId="37" fillId="0" borderId="8" xfId="3" applyFont="1" applyFill="1" applyBorder="1" applyAlignment="1" applyProtection="1">
      <alignment horizontal="center" vertical="center" wrapText="1"/>
    </xf>
    <xf numFmtId="0" fontId="16" fillId="15" borderId="8" xfId="3" applyFont="1" applyFill="1" applyBorder="1" applyAlignment="1" applyProtection="1">
      <alignment horizontal="center" vertical="center" wrapText="1"/>
    </xf>
    <xf numFmtId="0" fontId="73" fillId="0" borderId="0" xfId="0" applyFont="1" applyFill="1" applyBorder="1" applyAlignment="1" applyProtection="1">
      <alignment horizontal="left" wrapText="1"/>
    </xf>
    <xf numFmtId="0" fontId="36" fillId="17" borderId="8" xfId="3" applyFont="1" applyFill="1" applyBorder="1" applyAlignment="1" applyProtection="1">
      <alignment horizontal="center" vertical="center" wrapText="1"/>
    </xf>
    <xf numFmtId="0" fontId="14" fillId="14" borderId="33" xfId="0" applyFont="1" applyFill="1" applyBorder="1" applyAlignment="1" applyProtection="1">
      <alignment horizontal="center"/>
    </xf>
    <xf numFmtId="0" fontId="14" fillId="14" borderId="43" xfId="0" applyFont="1" applyFill="1" applyBorder="1" applyAlignment="1" applyProtection="1">
      <alignment horizontal="center"/>
    </xf>
    <xf numFmtId="0" fontId="36" fillId="2" borderId="12" xfId="3" applyFont="1" applyFill="1" applyBorder="1" applyAlignment="1" applyProtection="1">
      <alignment horizontal="center" vertical="center" wrapText="1"/>
    </xf>
    <xf numFmtId="0" fontId="36" fillId="2" borderId="29" xfId="3" applyFont="1" applyFill="1" applyBorder="1" applyAlignment="1" applyProtection="1">
      <alignment horizontal="center" vertical="center" wrapText="1"/>
    </xf>
    <xf numFmtId="0" fontId="36" fillId="12" borderId="12" xfId="3" applyFont="1" applyFill="1" applyBorder="1" applyAlignment="1" applyProtection="1">
      <alignment horizontal="center" vertical="center" wrapText="1"/>
    </xf>
    <xf numFmtId="0" fontId="42" fillId="13" borderId="0" xfId="0" applyFont="1" applyFill="1" applyBorder="1" applyAlignment="1" applyProtection="1">
      <alignment horizontal="center" wrapText="1"/>
    </xf>
    <xf numFmtId="0" fontId="36" fillId="16" borderId="8" xfId="3" applyFont="1" applyFill="1" applyBorder="1" applyAlignment="1" applyProtection="1">
      <alignment horizontal="center" vertical="center" wrapText="1"/>
    </xf>
    <xf numFmtId="0" fontId="4" fillId="2" borderId="12" xfId="0" applyFont="1" applyFill="1" applyBorder="1" applyAlignment="1" applyProtection="1">
      <alignment horizontal="center" wrapText="1"/>
      <protection locked="0"/>
    </xf>
    <xf numFmtId="0" fontId="4" fillId="2" borderId="28" xfId="0" applyFont="1" applyFill="1" applyBorder="1" applyAlignment="1" applyProtection="1">
      <alignment horizontal="center" wrapText="1"/>
      <protection locked="0"/>
    </xf>
    <xf numFmtId="0" fontId="4" fillId="7" borderId="106" xfId="0" applyFont="1" applyFill="1" applyBorder="1" applyAlignment="1">
      <alignment horizontal="left" vertical="center"/>
    </xf>
    <xf numFmtId="0" fontId="4" fillId="7" borderId="107" xfId="0" applyFont="1" applyFill="1" applyBorder="1" applyAlignment="1">
      <alignment horizontal="left" vertical="center"/>
    </xf>
    <xf numFmtId="0" fontId="4" fillId="7" borderId="108" xfId="0" applyFont="1" applyFill="1" applyBorder="1" applyAlignment="1">
      <alignment horizontal="left" vertical="center"/>
    </xf>
    <xf numFmtId="0" fontId="3" fillId="3" borderId="111" xfId="0" applyFont="1" applyFill="1" applyBorder="1" applyAlignment="1" applyProtection="1">
      <alignment horizontal="left" vertical="top"/>
      <protection locked="0"/>
    </xf>
    <xf numFmtId="0" fontId="3" fillId="3" borderId="112" xfId="0" applyFont="1" applyFill="1" applyBorder="1" applyAlignment="1" applyProtection="1">
      <alignment horizontal="left" vertical="top"/>
      <protection locked="0"/>
    </xf>
    <xf numFmtId="0" fontId="3" fillId="3" borderId="113" xfId="0" applyFont="1" applyFill="1" applyBorder="1" applyAlignment="1" applyProtection="1">
      <alignment horizontal="left" vertical="top"/>
      <protection locked="0"/>
    </xf>
    <xf numFmtId="0" fontId="3" fillId="3" borderId="99" xfId="0" applyFont="1" applyFill="1" applyBorder="1" applyAlignment="1" applyProtection="1">
      <alignment horizontal="left" vertical="top"/>
      <protection locked="0"/>
    </xf>
    <xf numFmtId="0" fontId="3" fillId="3" borderId="100" xfId="0" applyFont="1" applyFill="1" applyBorder="1" applyAlignment="1" applyProtection="1">
      <alignment horizontal="left" vertical="top"/>
      <protection locked="0"/>
    </xf>
    <xf numFmtId="0" fontId="3" fillId="3" borderId="101" xfId="0" applyFont="1" applyFill="1" applyBorder="1" applyAlignment="1" applyProtection="1">
      <alignment horizontal="left" vertical="top"/>
      <protection locked="0"/>
    </xf>
    <xf numFmtId="0" fontId="3" fillId="3" borderId="102" xfId="0" applyFont="1" applyFill="1" applyBorder="1" applyAlignment="1" applyProtection="1">
      <alignment horizontal="left" vertical="top"/>
      <protection locked="0"/>
    </xf>
    <xf numFmtId="0" fontId="3" fillId="3" borderId="103" xfId="0" applyFont="1" applyFill="1" applyBorder="1" applyAlignment="1" applyProtection="1">
      <alignment horizontal="left" vertical="top"/>
      <protection locked="0"/>
    </xf>
    <xf numFmtId="0" fontId="0" fillId="3" borderId="12"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4" fillId="0" borderId="0" xfId="0" applyFont="1" applyAlignment="1">
      <alignment horizontal="left" vertical="top" wrapText="1"/>
    </xf>
    <xf numFmtId="0" fontId="14" fillId="2" borderId="106" xfId="0" applyFont="1" applyFill="1" applyBorder="1" applyAlignment="1" applyProtection="1">
      <alignment horizontal="center" vertical="center" wrapText="1"/>
      <protection locked="0"/>
    </xf>
    <xf numFmtId="0" fontId="14" fillId="2" borderId="107" xfId="0" applyFont="1" applyFill="1" applyBorder="1" applyAlignment="1" applyProtection="1">
      <alignment horizontal="center" vertical="center" wrapText="1"/>
      <protection locked="0"/>
    </xf>
    <xf numFmtId="0" fontId="14" fillId="2" borderId="108" xfId="0" applyFont="1" applyFill="1" applyBorder="1" applyAlignment="1" applyProtection="1">
      <alignment horizontal="center" vertical="center" wrapText="1"/>
      <protection locked="0"/>
    </xf>
    <xf numFmtId="0" fontId="4" fillId="2" borderId="109" xfId="0" applyFont="1" applyFill="1" applyBorder="1" applyAlignment="1" applyProtection="1">
      <alignment horizontal="center" vertical="center" wrapText="1"/>
      <protection locked="0"/>
    </xf>
    <xf numFmtId="0" fontId="4" fillId="2" borderId="110"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37" fillId="0" borderId="104" xfId="10" quotePrefix="1" applyFont="1" applyBorder="1" applyAlignment="1">
      <alignment horizontal="center" vertical="center" wrapText="1"/>
    </xf>
    <xf numFmtId="0" fontId="37" fillId="0" borderId="120" xfId="10" quotePrefix="1" applyFont="1" applyBorder="1" applyAlignment="1">
      <alignment horizontal="center" vertical="center" wrapText="1"/>
    </xf>
    <xf numFmtId="0" fontId="37" fillId="0" borderId="105" xfId="10" quotePrefix="1" applyFont="1" applyBorder="1" applyAlignment="1">
      <alignment horizontal="center" vertical="center" wrapText="1"/>
    </xf>
    <xf numFmtId="0" fontId="37" fillId="0" borderId="26" xfId="10" quotePrefix="1" applyFont="1" applyBorder="1" applyAlignment="1">
      <alignment horizontal="center" vertical="center" wrapText="1"/>
    </xf>
    <xf numFmtId="0" fontId="37" fillId="0" borderId="54" xfId="10" quotePrefix="1" applyFont="1" applyBorder="1" applyAlignment="1">
      <alignment horizontal="center" vertical="center" wrapText="1"/>
    </xf>
    <xf numFmtId="0" fontId="37" fillId="0" borderId="22" xfId="10" quotePrefix="1" applyFont="1" applyBorder="1" applyAlignment="1">
      <alignment horizontal="center" vertical="center" wrapText="1"/>
    </xf>
    <xf numFmtId="0" fontId="112" fillId="0" borderId="0" xfId="0" applyFont="1" applyAlignment="1">
      <alignment horizontal="center" vertical="center" wrapText="1"/>
    </xf>
    <xf numFmtId="0" fontId="24" fillId="0" borderId="0" xfId="0" applyFont="1" applyAlignment="1">
      <alignment horizontal="left" vertical="top" wrapText="1"/>
    </xf>
    <xf numFmtId="0" fontId="24" fillId="0" borderId="0" xfId="0" applyFont="1" applyBorder="1" applyAlignment="1">
      <alignment horizontal="left" vertical="top" wrapText="1"/>
    </xf>
    <xf numFmtId="0" fontId="5" fillId="4" borderId="0" xfId="0" applyFont="1" applyFill="1" applyAlignment="1">
      <alignment horizontal="center" vertical="center"/>
    </xf>
    <xf numFmtId="0" fontId="36" fillId="2" borderId="85" xfId="10" applyFont="1" applyFill="1" applyBorder="1" applyAlignment="1">
      <alignment horizontal="center" vertical="center" wrapText="1"/>
    </xf>
    <xf numFmtId="0" fontId="36" fillId="2" borderId="28" xfId="10" applyFont="1" applyFill="1" applyBorder="1" applyAlignment="1">
      <alignment horizontal="center" vertical="center" wrapText="1"/>
    </xf>
    <xf numFmtId="0" fontId="36" fillId="2" borderId="29" xfId="10" applyFont="1" applyFill="1" applyBorder="1" applyAlignment="1">
      <alignment horizontal="center" vertical="center" wrapText="1"/>
    </xf>
    <xf numFmtId="0" fontId="37" fillId="0" borderId="85" xfId="10" applyFont="1" applyBorder="1" applyAlignment="1">
      <alignment horizontal="center" vertical="center" wrapText="1"/>
    </xf>
    <xf numFmtId="0" fontId="37" fillId="0" borderId="29" xfId="10" applyFont="1" applyBorder="1" applyAlignment="1">
      <alignment horizontal="center" vertical="center" wrapText="1"/>
    </xf>
    <xf numFmtId="0" fontId="14" fillId="14" borderId="92" xfId="0" applyFont="1" applyFill="1" applyBorder="1" applyAlignment="1">
      <alignment horizontal="center"/>
    </xf>
    <xf numFmtId="0" fontId="14" fillId="14" borderId="93" xfId="0" applyFont="1" applyFill="1" applyBorder="1" applyAlignment="1">
      <alignment horizontal="center"/>
    </xf>
    <xf numFmtId="0" fontId="14" fillId="14" borderId="94" xfId="0" applyFont="1" applyFill="1" applyBorder="1" applyAlignment="1">
      <alignment horizontal="center"/>
    </xf>
    <xf numFmtId="0" fontId="36" fillId="2" borderId="12" xfId="10" applyFont="1" applyFill="1" applyBorder="1" applyAlignment="1">
      <alignment horizontal="center" vertical="center"/>
    </xf>
    <xf numFmtId="0" fontId="36" fillId="2" borderId="28" xfId="10" applyFont="1" applyFill="1" applyBorder="1" applyAlignment="1">
      <alignment horizontal="center" vertical="center"/>
    </xf>
    <xf numFmtId="0" fontId="36" fillId="2" borderId="29" xfId="10" applyFont="1" applyFill="1" applyBorder="1" applyAlignment="1">
      <alignment horizontal="center" vertical="center"/>
    </xf>
    <xf numFmtId="0" fontId="36" fillId="2" borderId="28" xfId="3" applyFont="1" applyFill="1" applyBorder="1" applyAlignment="1" applyProtection="1">
      <alignment horizontal="center" vertical="center" wrapText="1"/>
    </xf>
    <xf numFmtId="0" fontId="36" fillId="12" borderId="12" xfId="10" applyFont="1" applyFill="1" applyBorder="1" applyAlignment="1">
      <alignment horizontal="center" vertical="center" wrapText="1"/>
    </xf>
    <xf numFmtId="0" fontId="36" fillId="12" borderId="29" xfId="10" applyFont="1" applyFill="1" applyBorder="1" applyAlignment="1">
      <alignment horizontal="center" vertical="center" wrapText="1"/>
    </xf>
    <xf numFmtId="0" fontId="36" fillId="2" borderId="86" xfId="3" applyFont="1" applyFill="1" applyBorder="1" applyAlignment="1" applyProtection="1">
      <alignment horizontal="center" vertical="center" wrapText="1"/>
    </xf>
    <xf numFmtId="0" fontId="36" fillId="16" borderId="12" xfId="10" applyFont="1" applyFill="1" applyBorder="1" applyAlignment="1">
      <alignment horizontal="center" vertical="center" wrapText="1"/>
    </xf>
    <xf numFmtId="0" fontId="36" fillId="16" borderId="29" xfId="10" applyFont="1" applyFill="1" applyBorder="1" applyAlignment="1">
      <alignment horizontal="center" vertical="center" wrapText="1"/>
    </xf>
    <xf numFmtId="0" fontId="37" fillId="0" borderId="26" xfId="10" applyFont="1" applyBorder="1" applyAlignment="1">
      <alignment horizontal="center" vertical="center" wrapText="1"/>
    </xf>
    <xf numFmtId="0" fontId="37" fillId="0" borderId="22" xfId="10" applyFont="1" applyBorder="1" applyAlignment="1">
      <alignment horizontal="center" vertical="center" wrapText="1"/>
    </xf>
    <xf numFmtId="0" fontId="36" fillId="15" borderId="12" xfId="10" applyFont="1" applyFill="1" applyBorder="1" applyAlignment="1">
      <alignment horizontal="center" vertical="center" wrapText="1"/>
    </xf>
    <xf numFmtId="0" fontId="36" fillId="15" borderId="29" xfId="10" applyFont="1" applyFill="1" applyBorder="1" applyAlignment="1">
      <alignment horizontal="center" vertical="center" wrapText="1"/>
    </xf>
    <xf numFmtId="0" fontId="3" fillId="3" borderId="97" xfId="0" applyFont="1" applyFill="1" applyBorder="1" applyAlignment="1" applyProtection="1">
      <alignment horizontal="left" vertical="top"/>
      <protection locked="0"/>
    </xf>
    <xf numFmtId="0" fontId="3" fillId="3" borderId="98" xfId="0" applyFont="1" applyFill="1" applyBorder="1" applyAlignment="1" applyProtection="1">
      <alignment horizontal="left" vertical="top"/>
      <protection locked="0"/>
    </xf>
    <xf numFmtId="0" fontId="4" fillId="7" borderId="92" xfId="0" applyFont="1" applyFill="1" applyBorder="1" applyAlignment="1">
      <alignment horizontal="left" vertical="center"/>
    </xf>
    <xf numFmtId="0" fontId="4" fillId="7" borderId="93" xfId="0" applyFont="1" applyFill="1" applyBorder="1" applyAlignment="1">
      <alignment horizontal="left" vertical="center"/>
    </xf>
    <xf numFmtId="0" fontId="4" fillId="7" borderId="94" xfId="0" applyFont="1" applyFill="1" applyBorder="1" applyAlignment="1">
      <alignment horizontal="left" vertical="center"/>
    </xf>
    <xf numFmtId="0" fontId="0" fillId="3" borderId="12" xfId="0" applyFill="1" applyBorder="1" applyAlignment="1" applyProtection="1">
      <alignment horizontal="center" wrapText="1"/>
      <protection locked="0"/>
    </xf>
    <xf numFmtId="0" fontId="0" fillId="3" borderId="29" xfId="0" applyFill="1" applyBorder="1" applyAlignment="1" applyProtection="1">
      <alignment horizontal="center" wrapText="1"/>
      <protection locked="0"/>
    </xf>
    <xf numFmtId="0" fontId="36" fillId="2" borderId="85" xfId="10" applyFont="1" applyFill="1" applyBorder="1" applyAlignment="1" applyProtection="1">
      <alignment horizontal="center" vertical="center" wrapText="1"/>
    </xf>
    <xf numFmtId="0" fontId="36" fillId="2" borderId="29" xfId="10" applyFont="1" applyFill="1" applyBorder="1" applyAlignment="1" applyProtection="1">
      <alignment horizontal="center" vertical="center" wrapText="1"/>
    </xf>
    <xf numFmtId="0" fontId="37" fillId="4" borderId="85" xfId="10" applyFont="1" applyFill="1" applyBorder="1" applyAlignment="1" applyProtection="1">
      <alignment horizontal="center" vertical="center" wrapText="1"/>
    </xf>
    <xf numFmtId="0" fontId="37" fillId="4" borderId="29" xfId="10" applyFont="1" applyFill="1" applyBorder="1" applyAlignment="1" applyProtection="1">
      <alignment horizontal="center" vertical="center" wrapText="1"/>
    </xf>
    <xf numFmtId="0" fontId="37" fillId="4" borderId="95" xfId="10" applyFont="1" applyFill="1" applyBorder="1" applyAlignment="1" applyProtection="1">
      <alignment horizontal="center" vertical="center" wrapText="1"/>
    </xf>
    <xf numFmtId="0" fontId="37" fillId="4" borderId="96" xfId="10" applyFont="1" applyFill="1" applyBorder="1" applyAlignment="1" applyProtection="1">
      <alignment horizontal="center" vertical="center" wrapText="1"/>
    </xf>
    <xf numFmtId="0" fontId="5" fillId="4" borderId="0" xfId="0" applyFont="1" applyFill="1" applyBorder="1" applyAlignment="1" applyProtection="1">
      <alignment horizontal="center"/>
    </xf>
    <xf numFmtId="0" fontId="24" fillId="4" borderId="0" xfId="0" applyFont="1" applyFill="1" applyBorder="1" applyAlignment="1" applyProtection="1">
      <alignment horizontal="left" vertical="top" wrapText="1"/>
    </xf>
    <xf numFmtId="0" fontId="14" fillId="14" borderId="92" xfId="0" applyFont="1" applyFill="1" applyBorder="1" applyAlignment="1" applyProtection="1">
      <alignment horizontal="center"/>
    </xf>
    <xf numFmtId="0" fontId="14" fillId="14" borderId="93" xfId="0" applyFont="1" applyFill="1" applyBorder="1" applyAlignment="1" applyProtection="1">
      <alignment horizontal="center"/>
    </xf>
    <xf numFmtId="0" fontId="14" fillId="14" borderId="94" xfId="0" applyFont="1" applyFill="1" applyBorder="1" applyAlignment="1" applyProtection="1">
      <alignment horizontal="center"/>
    </xf>
    <xf numFmtId="0" fontId="36" fillId="2" borderId="85" xfId="10" applyFont="1" applyFill="1" applyBorder="1" applyAlignment="1" applyProtection="1">
      <alignment horizontal="center" vertical="center"/>
    </xf>
    <xf numFmtId="0" fontId="36" fillId="2" borderId="28" xfId="10" applyFont="1" applyFill="1" applyBorder="1" applyAlignment="1" applyProtection="1">
      <alignment horizontal="center" vertical="center"/>
    </xf>
    <xf numFmtId="0" fontId="36" fillId="2" borderId="86" xfId="10" applyFont="1" applyFill="1" applyBorder="1" applyAlignment="1" applyProtection="1">
      <alignment horizontal="center" vertical="center"/>
    </xf>
    <xf numFmtId="0" fontId="36" fillId="2" borderId="29" xfId="10" applyFont="1" applyFill="1" applyBorder="1" applyAlignment="1" applyProtection="1">
      <alignment horizontal="center" vertical="center"/>
    </xf>
    <xf numFmtId="0" fontId="4" fillId="2" borderId="92" xfId="0" applyFont="1" applyFill="1" applyBorder="1" applyAlignment="1" applyProtection="1">
      <alignment horizontal="center"/>
      <protection locked="0"/>
    </xf>
    <xf numFmtId="0" fontId="4" fillId="2" borderId="93" xfId="0" applyFont="1" applyFill="1" applyBorder="1" applyAlignment="1" applyProtection="1">
      <alignment horizontal="center"/>
      <protection locked="0"/>
    </xf>
    <xf numFmtId="0" fontId="4" fillId="2" borderId="94" xfId="0" applyFont="1" applyFill="1" applyBorder="1" applyAlignment="1" applyProtection="1">
      <alignment horizontal="center"/>
      <protection locked="0"/>
    </xf>
    <xf numFmtId="0" fontId="24" fillId="0" borderId="0" xfId="0" applyFont="1" applyFill="1" applyAlignment="1" applyProtection="1">
      <alignment horizontal="left" vertical="top" wrapText="1"/>
    </xf>
    <xf numFmtId="0" fontId="24" fillId="0" borderId="43" xfId="0" applyFont="1" applyFill="1" applyBorder="1" applyAlignment="1" applyProtection="1">
      <alignment horizontal="left" vertical="top" wrapText="1"/>
    </xf>
    <xf numFmtId="0" fontId="5" fillId="4" borderId="0" xfId="0" applyFont="1" applyFill="1" applyAlignment="1" applyProtection="1">
      <alignment horizontal="center" vertical="center"/>
    </xf>
    <xf numFmtId="0" fontId="14" fillId="2" borderId="12" xfId="0"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xf>
    <xf numFmtId="0" fontId="36" fillId="21" borderId="12" xfId="10" applyFont="1" applyFill="1" applyBorder="1" applyAlignment="1" applyProtection="1">
      <alignment horizontal="center" vertical="center" wrapText="1"/>
    </xf>
    <xf numFmtId="0" fontId="36" fillId="21" borderId="28" xfId="10" applyFont="1" applyFill="1" applyBorder="1" applyAlignment="1" applyProtection="1">
      <alignment horizontal="center" vertical="center" wrapText="1"/>
    </xf>
    <xf numFmtId="0" fontId="37" fillId="4" borderId="12" xfId="10" applyFont="1" applyFill="1" applyBorder="1" applyAlignment="1" applyProtection="1">
      <alignment horizontal="center" vertical="center" wrapText="1"/>
    </xf>
    <xf numFmtId="0" fontId="37" fillId="4" borderId="28" xfId="10" applyFont="1" applyFill="1" applyBorder="1" applyAlignment="1" applyProtection="1">
      <alignment horizontal="center" vertical="center" wrapText="1"/>
    </xf>
    <xf numFmtId="0" fontId="14" fillId="14" borderId="12" xfId="0" applyFont="1" applyFill="1" applyBorder="1" applyAlignment="1" applyProtection="1">
      <alignment horizontal="center"/>
    </xf>
    <xf numFmtId="0" fontId="14" fillId="14" borderId="28" xfId="0" applyFont="1" applyFill="1" applyBorder="1" applyAlignment="1" applyProtection="1">
      <alignment horizontal="center"/>
    </xf>
    <xf numFmtId="0" fontId="14" fillId="14" borderId="29" xfId="0" applyFont="1" applyFill="1" applyBorder="1" applyAlignment="1" applyProtection="1">
      <alignment horizontal="center"/>
    </xf>
    <xf numFmtId="0" fontId="110" fillId="0" borderId="0" xfId="0" applyFont="1" applyFill="1" applyBorder="1" applyAlignment="1" applyProtection="1">
      <alignment horizontal="left" vertical="center"/>
    </xf>
    <xf numFmtId="0" fontId="75" fillId="0" borderId="0" xfId="0" applyFont="1" applyFill="1" applyBorder="1" applyAlignment="1" applyProtection="1">
      <alignment horizontal="left" vertical="top" wrapText="1"/>
    </xf>
    <xf numFmtId="0" fontId="75" fillId="0" borderId="7" xfId="0" applyFont="1" applyFill="1" applyBorder="1" applyAlignment="1" applyProtection="1">
      <alignment horizontal="left" vertical="top" wrapText="1"/>
    </xf>
    <xf numFmtId="0" fontId="3" fillId="3" borderId="0" xfId="0" applyFont="1" applyFill="1" applyAlignment="1" applyProtection="1">
      <alignment horizontal="left" vertical="top"/>
      <protection locked="0"/>
    </xf>
    <xf numFmtId="0" fontId="5" fillId="0" borderId="0" xfId="0" applyFont="1" applyFill="1" applyBorder="1" applyAlignment="1" applyProtection="1">
      <alignment horizontal="center" vertical="center"/>
    </xf>
    <xf numFmtId="0" fontId="14" fillId="0" borderId="43" xfId="3" applyFont="1" applyBorder="1" applyAlignment="1" applyProtection="1">
      <alignment horizontal="center"/>
    </xf>
    <xf numFmtId="0" fontId="14" fillId="14" borderId="36" xfId="0" applyFont="1" applyFill="1" applyBorder="1" applyAlignment="1" applyProtection="1">
      <alignment horizontal="center"/>
    </xf>
    <xf numFmtId="0" fontId="3" fillId="14" borderId="37" xfId="0" applyFont="1" applyFill="1" applyBorder="1" applyAlignment="1" applyProtection="1">
      <alignment horizontal="center"/>
    </xf>
    <xf numFmtId="0" fontId="3" fillId="14" borderId="24" xfId="0" applyFont="1" applyFill="1" applyBorder="1" applyAlignment="1" applyProtection="1">
      <alignment horizontal="center"/>
    </xf>
    <xf numFmtId="0" fontId="16" fillId="2" borderId="36"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24" xfId="0" applyFont="1" applyFill="1" applyBorder="1" applyAlignment="1" applyProtection="1">
      <alignment horizontal="center" vertical="center"/>
    </xf>
    <xf numFmtId="0" fontId="4" fillId="2" borderId="36"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6" fontId="3" fillId="0" borderId="0" xfId="0" applyNumberFormat="1" applyFont="1" applyFill="1" applyBorder="1" applyAlignment="1" applyProtection="1">
      <alignment horizontal="center" vertical="center" wrapText="1"/>
    </xf>
    <xf numFmtId="0" fontId="3" fillId="0" borderId="5"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0" xfId="0" quotePrefix="1" applyFont="1" applyAlignment="1" applyProtection="1">
      <alignment horizontal="left" wrapText="1"/>
    </xf>
    <xf numFmtId="0" fontId="3" fillId="0" borderId="16"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3" borderId="26"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0" borderId="14"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26" xfId="0" applyFont="1" applyFill="1" applyBorder="1" applyAlignment="1" applyProtection="1">
      <alignment horizontal="left"/>
    </xf>
    <xf numFmtId="0" fontId="53" fillId="0" borderId="0" xfId="7" applyFont="1" applyFill="1" applyAlignment="1" applyProtection="1">
      <alignment horizontal="left" vertical="top" wrapText="1"/>
    </xf>
    <xf numFmtId="0" fontId="51" fillId="13" borderId="0" xfId="0" applyFont="1" applyFill="1" applyAlignment="1">
      <alignment horizontal="center" wrapText="1"/>
    </xf>
    <xf numFmtId="0" fontId="3" fillId="14" borderId="40" xfId="0" applyFont="1" applyFill="1" applyBorder="1" applyAlignment="1" applyProtection="1">
      <alignment horizontal="left" vertical="top" wrapText="1"/>
    </xf>
    <xf numFmtId="0" fontId="3" fillId="14" borderId="45" xfId="0" applyFont="1" applyFill="1" applyBorder="1" applyAlignment="1" applyProtection="1">
      <alignment horizontal="left" vertical="top" wrapText="1"/>
    </xf>
    <xf numFmtId="0" fontId="3" fillId="14" borderId="47" xfId="0" applyFont="1" applyFill="1" applyBorder="1" applyAlignment="1" applyProtection="1">
      <alignment horizontal="left" vertical="top" wrapText="1"/>
    </xf>
    <xf numFmtId="0" fontId="4" fillId="14" borderId="34" xfId="0" applyFont="1" applyFill="1" applyBorder="1" applyAlignment="1">
      <alignment horizontal="center"/>
    </xf>
    <xf numFmtId="0" fontId="4" fillId="14" borderId="48" xfId="0" applyFont="1" applyFill="1" applyBorder="1" applyAlignment="1">
      <alignment horizontal="center"/>
    </xf>
    <xf numFmtId="0" fontId="4" fillId="14" borderId="49" xfId="0" applyFont="1" applyFill="1" applyBorder="1" applyAlignment="1">
      <alignment horizontal="center"/>
    </xf>
    <xf numFmtId="0" fontId="3" fillId="6" borderId="36" xfId="0" applyFont="1" applyFill="1" applyBorder="1" applyAlignment="1" applyProtection="1">
      <alignment horizontal="center"/>
    </xf>
    <xf numFmtId="0" fontId="3" fillId="6" borderId="37" xfId="0" applyFont="1" applyFill="1" applyBorder="1" applyAlignment="1" applyProtection="1">
      <alignment horizontal="center"/>
    </xf>
    <xf numFmtId="0" fontId="3" fillId="6" borderId="24" xfId="0" applyFont="1" applyFill="1" applyBorder="1" applyAlignment="1" applyProtection="1">
      <alignment horizontal="center"/>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3" fillId="0" borderId="22" xfId="0" applyFont="1" applyBorder="1" applyAlignment="1" applyProtection="1">
      <alignment horizontal="center"/>
    </xf>
    <xf numFmtId="0" fontId="3" fillId="0" borderId="14" xfId="0" applyFont="1" applyBorder="1" applyAlignment="1" applyProtection="1">
      <alignment horizontal="left"/>
    </xf>
    <xf numFmtId="0" fontId="3" fillId="0" borderId="8" xfId="0" applyFont="1" applyBorder="1" applyAlignment="1" applyProtection="1">
      <alignment horizontal="left"/>
    </xf>
    <xf numFmtId="0" fontId="3" fillId="0" borderId="21" xfId="0" applyFont="1" applyBorder="1" applyAlignment="1" applyProtection="1">
      <alignment horizontal="left"/>
    </xf>
    <xf numFmtId="0" fontId="3" fillId="0" borderId="26" xfId="0" applyFont="1" applyBorder="1" applyAlignment="1" applyProtection="1">
      <alignment horizontal="left"/>
    </xf>
    <xf numFmtId="0" fontId="3" fillId="0" borderId="31" xfId="0" applyFont="1" applyBorder="1" applyAlignment="1" applyProtection="1">
      <alignment horizontal="left"/>
    </xf>
    <xf numFmtId="0" fontId="0" fillId="0" borderId="29" xfId="0" applyBorder="1" applyAlignment="1">
      <alignment horizontal="left"/>
    </xf>
    <xf numFmtId="0" fontId="4" fillId="7" borderId="12" xfId="0" applyFont="1" applyFill="1" applyBorder="1" applyAlignment="1">
      <alignment horizontal="left" vertical="center"/>
    </xf>
    <xf numFmtId="0" fontId="4" fillId="7" borderId="28" xfId="0" applyFont="1" applyFill="1" applyBorder="1" applyAlignment="1">
      <alignment horizontal="left" vertical="center"/>
    </xf>
    <xf numFmtId="0" fontId="4" fillId="7" borderId="29" xfId="0" applyFont="1" applyFill="1" applyBorder="1" applyAlignment="1">
      <alignment horizontal="left" vertical="center"/>
    </xf>
    <xf numFmtId="0" fontId="5" fillId="0" borderId="0" xfId="0" applyFont="1" applyAlignment="1">
      <alignment horizontal="center" vertical="center"/>
    </xf>
    <xf numFmtId="0" fontId="3" fillId="0" borderId="17" xfId="0" applyFont="1" applyBorder="1" applyAlignment="1" applyProtection="1">
      <alignment horizontal="left"/>
    </xf>
    <xf numFmtId="0" fontId="3" fillId="0" borderId="15" xfId="0" applyFont="1" applyBorder="1" applyAlignment="1" applyProtection="1">
      <alignment horizontal="left"/>
    </xf>
    <xf numFmtId="0" fontId="69" fillId="20" borderId="12" xfId="0" applyFont="1" applyFill="1" applyBorder="1" applyAlignment="1" applyProtection="1">
      <alignment horizontal="left" vertical="top" wrapText="1"/>
    </xf>
    <xf numFmtId="0" fontId="69" fillId="20" borderId="28" xfId="0" applyFont="1" applyFill="1" applyBorder="1" applyAlignment="1" applyProtection="1">
      <alignment horizontal="left" vertical="top" wrapText="1"/>
    </xf>
    <xf numFmtId="0" fontId="69" fillId="20" borderId="29" xfId="0" applyFont="1" applyFill="1" applyBorder="1" applyAlignment="1" applyProtection="1">
      <alignment horizontal="left" vertical="top" wrapText="1"/>
    </xf>
    <xf numFmtId="0" fontId="4" fillId="2" borderId="20" xfId="0"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5" fillId="0" borderId="0" xfId="4" applyFont="1" applyBorder="1" applyAlignment="1" applyProtection="1">
      <alignment horizontal="center"/>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20" fillId="0" borderId="0" xfId="4" applyFont="1" applyFill="1" applyBorder="1" applyAlignment="1" applyProtection="1">
      <alignment horizontal="left"/>
    </xf>
    <xf numFmtId="0" fontId="4" fillId="14" borderId="8" xfId="0" applyFont="1" applyFill="1" applyBorder="1" applyAlignment="1" applyProtection="1">
      <alignment horizontal="center" vertical="top" wrapText="1"/>
    </xf>
    <xf numFmtId="0" fontId="27" fillId="14" borderId="8" xfId="0" applyFont="1" applyFill="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1" xfId="0" applyFont="1" applyBorder="1" applyAlignment="1" applyProtection="1">
      <alignment horizontal="left"/>
    </xf>
    <xf numFmtId="0" fontId="4" fillId="0" borderId="0" xfId="0" applyFont="1" applyBorder="1" applyAlignment="1" applyProtection="1">
      <alignment horizontal="left"/>
    </xf>
    <xf numFmtId="0" fontId="4" fillId="0" borderId="1" xfId="0" applyFont="1" applyBorder="1" applyAlignment="1" applyProtection="1">
      <alignment horizontal="left" wrapText="1"/>
    </xf>
    <xf numFmtId="0" fontId="53" fillId="0" borderId="43" xfId="7" applyFont="1" applyFill="1" applyBorder="1" applyAlignment="1" applyProtection="1">
      <alignment horizontal="left" vertical="top" wrapText="1"/>
    </xf>
    <xf numFmtId="0" fontId="4" fillId="2" borderId="20" xfId="0"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9" xfId="0" applyFont="1" applyFill="1" applyBorder="1" applyAlignment="1" applyProtection="1">
      <alignment horizontal="center"/>
    </xf>
    <xf numFmtId="0" fontId="4" fillId="0" borderId="17"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2" borderId="68" xfId="0" applyFont="1" applyFill="1" applyBorder="1" applyAlignment="1" applyProtection="1">
      <alignment horizontal="center"/>
      <protection locked="0"/>
    </xf>
    <xf numFmtId="0" fontId="4" fillId="2" borderId="58" xfId="0" applyFont="1" applyFill="1" applyBorder="1" applyAlignment="1" applyProtection="1">
      <alignment horizontal="center"/>
      <protection locked="0"/>
    </xf>
    <xf numFmtId="0" fontId="4" fillId="2" borderId="66" xfId="0" applyFont="1" applyFill="1" applyBorder="1" applyAlignment="1" applyProtection="1">
      <alignment horizontal="center"/>
      <protection locked="0"/>
    </xf>
    <xf numFmtId="0" fontId="4" fillId="2" borderId="76" xfId="0" applyFont="1" applyFill="1" applyBorder="1" applyAlignment="1" applyProtection="1">
      <alignment horizontal="center"/>
      <protection locked="0"/>
    </xf>
    <xf numFmtId="0" fontId="4" fillId="2" borderId="52"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4" fillId="2" borderId="77" xfId="0" applyFont="1" applyFill="1" applyBorder="1" applyAlignment="1" applyProtection="1">
      <alignment horizontal="center"/>
      <protection locked="0"/>
    </xf>
    <xf numFmtId="0" fontId="5" fillId="4" borderId="0" xfId="4" applyFont="1" applyFill="1" applyBorder="1" applyAlignment="1" applyProtection="1">
      <alignment horizontal="center"/>
    </xf>
    <xf numFmtId="0" fontId="14" fillId="20" borderId="12" xfId="0" applyFont="1" applyFill="1" applyBorder="1" applyAlignment="1" applyProtection="1">
      <alignment horizontal="left" vertical="top" wrapText="1"/>
    </xf>
    <xf numFmtId="0" fontId="14" fillId="20" borderId="28" xfId="0" applyFont="1" applyFill="1" applyBorder="1" applyAlignment="1" applyProtection="1">
      <alignment horizontal="left" vertical="top" wrapText="1"/>
    </xf>
    <xf numFmtId="0" fontId="14" fillId="20" borderId="29" xfId="0" applyFont="1" applyFill="1" applyBorder="1" applyAlignment="1" applyProtection="1">
      <alignment horizontal="left" vertical="top" wrapText="1"/>
    </xf>
    <xf numFmtId="0" fontId="14" fillId="14" borderId="8" xfId="0" applyFont="1" applyFill="1" applyBorder="1" applyAlignment="1">
      <alignment horizontal="center" vertical="top" wrapText="1"/>
    </xf>
    <xf numFmtId="0" fontId="3" fillId="11" borderId="8" xfId="0" applyFont="1" applyFill="1" applyBorder="1" applyAlignment="1">
      <alignment horizontal="left" vertical="top" wrapText="1"/>
    </xf>
    <xf numFmtId="0" fontId="4" fillId="0" borderId="2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24" fillId="4" borderId="0" xfId="7" applyFont="1" applyFill="1" applyBorder="1" applyAlignment="1" applyProtection="1">
      <alignment horizontal="left" vertical="top" wrapText="1"/>
    </xf>
    <xf numFmtId="0" fontId="24" fillId="4" borderId="43" xfId="7" applyFont="1" applyFill="1" applyBorder="1" applyAlignment="1" applyProtection="1">
      <alignment horizontal="left" vertical="top" wrapText="1"/>
    </xf>
    <xf numFmtId="44" fontId="0" fillId="3" borderId="9" xfId="8" applyFont="1" applyFill="1" applyBorder="1" applyAlignment="1" applyProtection="1">
      <alignment horizontal="center"/>
      <protection locked="0"/>
    </xf>
    <xf numFmtId="44" fontId="0" fillId="3" borderId="10" xfId="8" applyFont="1" applyFill="1" applyBorder="1" applyAlignment="1" applyProtection="1">
      <alignment horizontal="center"/>
      <protection locked="0"/>
    </xf>
    <xf numFmtId="0" fontId="91" fillId="0" borderId="8" xfId="0" quotePrefix="1" applyFont="1" applyBorder="1" applyAlignment="1">
      <alignment horizontal="center" vertical="center"/>
    </xf>
    <xf numFmtId="0" fontId="90" fillId="0" borderId="8"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54" xfId="0" applyFont="1" applyBorder="1" applyAlignment="1">
      <alignment horizontal="center" vertical="center" wrapText="1"/>
    </xf>
    <xf numFmtId="0" fontId="90" fillId="0" borderId="22" xfId="0" applyFont="1" applyBorder="1" applyAlignment="1">
      <alignment horizontal="center" vertical="center" wrapText="1"/>
    </xf>
    <xf numFmtId="0" fontId="12" fillId="0" borderId="26" xfId="0" applyFont="1" applyBorder="1" applyAlignment="1">
      <alignment horizontal="center" vertical="center"/>
    </xf>
    <xf numFmtId="0" fontId="12" fillId="0" borderId="54" xfId="0" applyFont="1" applyBorder="1" applyAlignment="1">
      <alignment horizontal="center" vertical="center"/>
    </xf>
    <xf numFmtId="0" fontId="12" fillId="0" borderId="22" xfId="0" applyFont="1" applyBorder="1" applyAlignment="1">
      <alignment horizontal="center" vertical="center"/>
    </xf>
    <xf numFmtId="0" fontId="91" fillId="0" borderId="8" xfId="0" applyFont="1" applyBorder="1" applyAlignment="1">
      <alignment horizontal="center"/>
    </xf>
    <xf numFmtId="0" fontId="12" fillId="0" borderId="8" xfId="0" quotePrefix="1" applyFont="1" applyBorder="1" applyAlignment="1">
      <alignment horizontal="center" vertical="center" wrapText="1"/>
    </xf>
    <xf numFmtId="0" fontId="91" fillId="0" borderId="8" xfId="0" quotePrefix="1" applyFont="1" applyBorder="1" applyAlignment="1">
      <alignment horizontal="center" vertical="center" wrapText="1"/>
    </xf>
    <xf numFmtId="0" fontId="16" fillId="0" borderId="0" xfId="0" applyFont="1" applyBorder="1" applyAlignment="1" applyProtection="1">
      <alignment horizontal="left" vertical="top" wrapText="1"/>
    </xf>
    <xf numFmtId="0" fontId="13" fillId="0" borderId="8" xfId="0" applyFont="1" applyBorder="1" applyAlignment="1">
      <alignment vertical="center" wrapText="1"/>
    </xf>
    <xf numFmtId="0" fontId="12" fillId="0" borderId="8" xfId="0" quotePrefix="1" applyFont="1" applyBorder="1" applyAlignment="1">
      <alignment horizontal="center" vertical="center"/>
    </xf>
    <xf numFmtId="0" fontId="13" fillId="5" borderId="8" xfId="0" applyFont="1" applyFill="1" applyBorder="1" applyAlignment="1">
      <alignment horizontal="center" vertical="center"/>
    </xf>
    <xf numFmtId="0" fontId="5" fillId="0" borderId="0" xfId="0" applyFont="1" applyFill="1" applyBorder="1" applyAlignment="1" applyProtection="1">
      <alignment horizontal="center"/>
    </xf>
    <xf numFmtId="0" fontId="4" fillId="4" borderId="0" xfId="0" applyFont="1" applyFill="1" applyBorder="1" applyAlignment="1">
      <alignment horizontal="center" vertical="center" wrapText="1"/>
    </xf>
    <xf numFmtId="0" fontId="24" fillId="0" borderId="0" xfId="7" applyFont="1" applyFill="1" applyBorder="1" applyAlignment="1" applyProtection="1">
      <alignment horizontal="left" vertical="top" wrapText="1"/>
    </xf>
    <xf numFmtId="0" fontId="4" fillId="4" borderId="0" xfId="3" applyFont="1" applyFill="1" applyBorder="1" applyAlignment="1">
      <alignment horizontal="center" vertical="center" wrapText="1"/>
    </xf>
    <xf numFmtId="0" fontId="5" fillId="14" borderId="8" xfId="0" applyFont="1" applyFill="1" applyBorder="1" applyAlignment="1">
      <alignment horizontal="center"/>
    </xf>
    <xf numFmtId="0" fontId="11" fillId="2" borderId="8" xfId="0" applyFont="1" applyFill="1" applyBorder="1" applyAlignment="1">
      <alignment horizontal="center" vertical="center"/>
    </xf>
    <xf numFmtId="0" fontId="5" fillId="14" borderId="36" xfId="0" applyFont="1" applyFill="1" applyBorder="1" applyAlignment="1" applyProtection="1">
      <alignment horizontal="center"/>
    </xf>
    <xf numFmtId="0" fontId="5" fillId="14" borderId="37" xfId="0" applyFont="1" applyFill="1" applyBorder="1" applyAlignment="1" applyProtection="1">
      <alignment horizontal="center"/>
    </xf>
    <xf numFmtId="0" fontId="5" fillId="14" borderId="24" xfId="0" applyFont="1" applyFill="1" applyBorder="1" applyAlignment="1" applyProtection="1">
      <alignment horizontal="center"/>
    </xf>
    <xf numFmtId="0" fontId="13" fillId="0" borderId="5" xfId="0" applyFont="1" applyBorder="1" applyAlignment="1" applyProtection="1">
      <alignment horizontal="left" vertical="top" wrapText="1"/>
    </xf>
    <xf numFmtId="8" fontId="71" fillId="0" borderId="10" xfId="0" applyNumberFormat="1" applyFont="1" applyFill="1" applyBorder="1" applyAlignment="1" applyProtection="1">
      <alignment horizontal="center" vertical="center"/>
    </xf>
    <xf numFmtId="0" fontId="71" fillId="0" borderId="10"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71" fillId="0" borderId="14" xfId="0" applyFont="1" applyFill="1" applyBorder="1" applyAlignment="1" applyProtection="1">
      <alignment horizontal="left" vertical="center" wrapText="1"/>
    </xf>
    <xf numFmtId="0" fontId="70" fillId="2" borderId="20" xfId="0" applyFont="1" applyFill="1" applyBorder="1" applyAlignment="1" applyProtection="1">
      <alignment horizontal="center" vertical="center"/>
    </xf>
    <xf numFmtId="0" fontId="70" fillId="2" borderId="27" xfId="0" applyFont="1" applyFill="1" applyBorder="1" applyAlignment="1" applyProtection="1">
      <alignment horizontal="center" vertical="center"/>
    </xf>
    <xf numFmtId="0" fontId="70" fillId="2" borderId="9" xfId="0" applyFont="1" applyFill="1" applyBorder="1" applyAlignment="1" applyProtection="1">
      <alignment horizontal="center" vertical="center"/>
    </xf>
    <xf numFmtId="0" fontId="83" fillId="0" borderId="0" xfId="0" applyFont="1" applyFill="1" applyBorder="1" applyAlignment="1" applyProtection="1">
      <alignment horizontal="left" vertical="top" wrapText="1"/>
    </xf>
    <xf numFmtId="0" fontId="83" fillId="0" borderId="0" xfId="0" applyFont="1" applyFill="1" applyBorder="1" applyAlignment="1" applyProtection="1">
      <alignment horizontal="left" vertical="top"/>
    </xf>
    <xf numFmtId="0" fontId="5" fillId="0" borderId="0" xfId="0" applyFont="1" applyAlignment="1">
      <alignment horizont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5" fillId="14" borderId="18" xfId="0" applyFont="1" applyFill="1" applyBorder="1" applyAlignment="1" applyProtection="1">
      <alignment horizontal="center"/>
    </xf>
    <xf numFmtId="0" fontId="5" fillId="14" borderId="19" xfId="0" applyFont="1" applyFill="1" applyBorder="1" applyAlignment="1" applyProtection="1">
      <alignment horizontal="center"/>
    </xf>
    <xf numFmtId="0" fontId="5" fillId="14" borderId="39" xfId="0" applyFont="1" applyFill="1" applyBorder="1" applyAlignment="1" applyProtection="1">
      <alignment horizontal="center"/>
    </xf>
    <xf numFmtId="0" fontId="84" fillId="0" borderId="0" xfId="7" applyFont="1" applyAlignment="1" applyProtection="1">
      <alignment horizontal="left" vertical="top" wrapText="1"/>
    </xf>
    <xf numFmtId="0" fontId="31" fillId="0" borderId="0" xfId="7" applyAlignment="1" applyProtection="1">
      <alignment horizontal="left" vertical="top" wrapText="1"/>
    </xf>
    <xf numFmtId="0" fontId="14" fillId="2" borderId="36" xfId="0" applyFont="1" applyFill="1" applyBorder="1" applyAlignment="1" applyProtection="1">
      <alignment horizontal="center"/>
      <protection locked="0"/>
    </xf>
    <xf numFmtId="0" fontId="14" fillId="2" borderId="37" xfId="0" applyFont="1" applyFill="1" applyBorder="1" applyAlignment="1" applyProtection="1">
      <alignment horizontal="center"/>
      <protection locked="0"/>
    </xf>
    <xf numFmtId="0" fontId="14" fillId="2" borderId="24" xfId="0" applyFont="1" applyFill="1" applyBorder="1" applyAlignment="1" applyProtection="1">
      <alignment horizontal="center"/>
      <protection locked="0"/>
    </xf>
    <xf numFmtId="0" fontId="14" fillId="2" borderId="16" xfId="0" applyFont="1" applyFill="1" applyBorder="1" applyAlignment="1">
      <alignment horizontal="center"/>
    </xf>
    <xf numFmtId="0" fontId="14" fillId="2" borderId="22" xfId="0" applyFont="1" applyFill="1" applyBorder="1" applyAlignment="1">
      <alignment horizontal="center"/>
    </xf>
    <xf numFmtId="0" fontId="14" fillId="2" borderId="30" xfId="0" applyFont="1" applyFill="1" applyBorder="1" applyAlignment="1">
      <alignment horizontal="center"/>
    </xf>
    <xf numFmtId="0" fontId="3" fillId="0" borderId="0" xfId="0" applyFont="1" applyAlignment="1">
      <alignment horizontal="left" wrapText="1"/>
    </xf>
    <xf numFmtId="0" fontId="14" fillId="13" borderId="0" xfId="0" applyFont="1" applyFill="1" applyBorder="1" applyAlignment="1" applyProtection="1">
      <alignment horizontal="center" wrapText="1"/>
    </xf>
    <xf numFmtId="0" fontId="14" fillId="14" borderId="8" xfId="0" applyFont="1" applyFill="1" applyBorder="1" applyAlignment="1">
      <alignment horizontal="center"/>
    </xf>
    <xf numFmtId="0" fontId="44" fillId="14" borderId="8" xfId="0" applyFont="1" applyFill="1" applyBorder="1" applyAlignment="1">
      <alignment horizontal="center"/>
    </xf>
    <xf numFmtId="0" fontId="14" fillId="2" borderId="8" xfId="0" applyFont="1" applyFill="1" applyBorder="1" applyAlignment="1" applyProtection="1">
      <alignment horizontal="center"/>
      <protection locked="0"/>
    </xf>
    <xf numFmtId="0" fontId="3" fillId="0" borderId="31" xfId="0" applyFont="1" applyBorder="1" applyAlignment="1">
      <alignment horizontal="left"/>
    </xf>
    <xf numFmtId="0" fontId="3" fillId="0" borderId="40" xfId="0" applyFont="1" applyBorder="1" applyAlignment="1">
      <alignment horizontal="left"/>
    </xf>
    <xf numFmtId="0" fontId="0" fillId="0" borderId="32" xfId="0" applyBorder="1" applyAlignment="1">
      <alignment horizontal="left"/>
    </xf>
    <xf numFmtId="0" fontId="3" fillId="0" borderId="14" xfId="0" applyFont="1" applyBorder="1" applyAlignment="1">
      <alignment horizontal="left" vertical="center"/>
    </xf>
    <xf numFmtId="0" fontId="0" fillId="0" borderId="14" xfId="0" applyBorder="1" applyAlignment="1">
      <alignment horizontal="left" vertical="center"/>
    </xf>
    <xf numFmtId="0" fontId="14" fillId="2" borderId="3" xfId="0" applyFont="1" applyFill="1" applyBorder="1" applyAlignment="1">
      <alignment horizontal="center"/>
    </xf>
    <xf numFmtId="0" fontId="14" fillId="2" borderId="7" xfId="0" applyFont="1" applyFill="1" applyBorder="1" applyAlignment="1">
      <alignment horizontal="center"/>
    </xf>
    <xf numFmtId="0" fontId="53" fillId="0" borderId="0" xfId="7" applyFont="1" applyAlignment="1" applyProtection="1">
      <alignment horizontal="left" vertical="top" wrapText="1"/>
    </xf>
    <xf numFmtId="0" fontId="3" fillId="3" borderId="4" xfId="0" applyFont="1" applyFill="1" applyBorder="1" applyAlignment="1" applyProtection="1">
      <alignment horizontal="center" vertical="top"/>
      <protection locked="0"/>
    </xf>
    <xf numFmtId="0" fontId="3" fillId="3" borderId="5" xfId="0" applyFont="1" applyFill="1" applyBorder="1" applyAlignment="1" applyProtection="1">
      <alignment horizontal="center" vertical="top"/>
      <protection locked="0"/>
    </xf>
    <xf numFmtId="0" fontId="3" fillId="3" borderId="6" xfId="0" applyFont="1" applyFill="1" applyBorder="1" applyAlignment="1" applyProtection="1">
      <alignment horizontal="center" vertical="top"/>
      <protection locked="0"/>
    </xf>
    <xf numFmtId="0" fontId="3" fillId="3" borderId="1" xfId="0" applyFont="1" applyFill="1" applyBorder="1" applyAlignment="1" applyProtection="1">
      <alignment horizontal="center" vertical="top"/>
      <protection locked="0"/>
    </xf>
    <xf numFmtId="0" fontId="3" fillId="3" borderId="2"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3" fillId="3" borderId="7" xfId="0" applyFont="1" applyFill="1" applyBorder="1" applyAlignment="1" applyProtection="1">
      <alignment horizontal="center" vertical="top"/>
      <protection locked="0"/>
    </xf>
    <xf numFmtId="0" fontId="3" fillId="3" borderId="13" xfId="0" applyFont="1" applyFill="1" applyBorder="1" applyAlignment="1" applyProtection="1">
      <alignment horizontal="center" vertical="top"/>
      <protection locked="0"/>
    </xf>
    <xf numFmtId="0" fontId="97" fillId="4" borderId="0" xfId="0" applyFont="1" applyFill="1" applyAlignment="1" applyProtection="1">
      <alignment horizontal="center"/>
    </xf>
    <xf numFmtId="0" fontId="27" fillId="4" borderId="0" xfId="0" applyFont="1" applyFill="1" applyAlignment="1" applyProtection="1">
      <alignment horizontal="center"/>
    </xf>
    <xf numFmtId="0" fontId="4" fillId="7" borderId="36" xfId="0" applyFont="1" applyFill="1" applyBorder="1" applyAlignment="1">
      <alignment horizontal="left" vertical="center"/>
    </xf>
    <xf numFmtId="0" fontId="4" fillId="7" borderId="37" xfId="0" applyFont="1" applyFill="1" applyBorder="1" applyAlignment="1">
      <alignment horizontal="left" vertical="center"/>
    </xf>
    <xf numFmtId="0" fontId="4" fillId="7" borderId="24" xfId="0" applyFont="1" applyFill="1" applyBorder="1" applyAlignment="1">
      <alignment horizontal="left" vertical="center"/>
    </xf>
    <xf numFmtId="0" fontId="3" fillId="3" borderId="84" xfId="0" applyFont="1" applyFill="1" applyBorder="1" applyAlignment="1" applyProtection="1">
      <alignment horizontal="center" vertical="top"/>
      <protection locked="0"/>
    </xf>
    <xf numFmtId="0" fontId="14" fillId="2" borderId="36" xfId="0" applyFont="1" applyFill="1" applyBorder="1" applyAlignment="1" applyProtection="1">
      <alignment horizontal="center"/>
    </xf>
    <xf numFmtId="0" fontId="14" fillId="2" borderId="37" xfId="0" applyFont="1" applyFill="1" applyBorder="1" applyAlignment="1" applyProtection="1">
      <alignment horizontal="center"/>
    </xf>
    <xf numFmtId="0" fontId="14" fillId="2" borderId="24" xfId="0" applyFont="1" applyFill="1" applyBorder="1" applyAlignment="1" applyProtection="1">
      <alignment horizontal="center"/>
    </xf>
    <xf numFmtId="0" fontId="24" fillId="4" borderId="0" xfId="7" applyFont="1" applyFill="1" applyAlignment="1" applyProtection="1">
      <alignment horizontal="left" vertical="top" wrapText="1"/>
    </xf>
    <xf numFmtId="0" fontId="14" fillId="14" borderId="106" xfId="0" applyFont="1" applyFill="1" applyBorder="1" applyAlignment="1" applyProtection="1">
      <alignment horizontal="left"/>
    </xf>
    <xf numFmtId="0" fontId="14" fillId="14" borderId="107" xfId="0" applyFont="1" applyFill="1" applyBorder="1" applyAlignment="1" applyProtection="1">
      <alignment horizontal="left"/>
    </xf>
    <xf numFmtId="0" fontId="14" fillId="14" borderId="108" xfId="0" applyFont="1" applyFill="1" applyBorder="1" applyAlignment="1" applyProtection="1">
      <alignment horizontal="left"/>
    </xf>
    <xf numFmtId="0" fontId="3" fillId="11" borderId="106" xfId="0" applyFont="1" applyFill="1" applyBorder="1" applyAlignment="1" applyProtection="1">
      <alignment horizontal="left" vertical="top" wrapText="1"/>
    </xf>
    <xf numFmtId="0" fontId="3" fillId="11" borderId="107" xfId="0" applyFont="1" applyFill="1" applyBorder="1" applyAlignment="1" applyProtection="1">
      <alignment horizontal="left" vertical="top" wrapText="1"/>
    </xf>
    <xf numFmtId="0" fontId="3" fillId="11" borderId="108" xfId="0" applyFont="1" applyFill="1" applyBorder="1" applyAlignment="1" applyProtection="1">
      <alignment horizontal="left" vertical="top" wrapText="1"/>
    </xf>
    <xf numFmtId="0" fontId="4" fillId="7" borderId="84" xfId="0" applyFont="1" applyFill="1" applyBorder="1" applyAlignment="1" applyProtection="1">
      <alignment horizontal="center" vertical="center"/>
    </xf>
    <xf numFmtId="0" fontId="14" fillId="14" borderId="65" xfId="0" applyFont="1" applyFill="1" applyBorder="1" applyAlignment="1" applyProtection="1">
      <alignment horizontal="left"/>
    </xf>
    <xf numFmtId="0" fontId="3" fillId="11" borderId="65" xfId="0" applyFont="1" applyFill="1" applyBorder="1" applyAlignment="1" applyProtection="1">
      <alignment horizontal="left" vertical="top" wrapText="1"/>
    </xf>
    <xf numFmtId="0" fontId="4" fillId="2" borderId="8" xfId="3" applyFont="1" applyFill="1" applyBorder="1" applyAlignment="1" applyProtection="1">
      <alignment horizontal="center"/>
    </xf>
    <xf numFmtId="0" fontId="72" fillId="20" borderId="121" xfId="0" applyFont="1" applyFill="1" applyBorder="1" applyAlignment="1" applyProtection="1">
      <alignment horizontal="left" vertical="top" wrapText="1"/>
    </xf>
    <xf numFmtId="0" fontId="72" fillId="20" borderId="0" xfId="0" applyFont="1" applyFill="1" applyBorder="1" applyAlignment="1" applyProtection="1">
      <alignment horizontal="left" vertical="top" wrapText="1"/>
    </xf>
    <xf numFmtId="0" fontId="0" fillId="0" borderId="0" xfId="0" applyAlignment="1" applyProtection="1">
      <alignment wrapText="1"/>
    </xf>
    <xf numFmtId="0" fontId="5" fillId="4" borderId="0" xfId="3" applyFont="1" applyFill="1" applyAlignment="1" applyProtection="1">
      <alignment horizontal="center" vertical="center" wrapText="1"/>
    </xf>
    <xf numFmtId="0" fontId="5" fillId="4" borderId="0" xfId="3" applyFont="1" applyFill="1" applyAlignment="1" applyProtection="1">
      <alignment horizontal="center" vertical="center"/>
    </xf>
    <xf numFmtId="0" fontId="80" fillId="4" borderId="0" xfId="0" applyFont="1" applyFill="1" applyBorder="1" applyAlignment="1" applyProtection="1">
      <alignment horizontal="left" vertical="top" wrapText="1"/>
    </xf>
    <xf numFmtId="0" fontId="4" fillId="2" borderId="12" xfId="3" applyFont="1" applyFill="1" applyBorder="1" applyAlignment="1" applyProtection="1">
      <alignment horizontal="left"/>
    </xf>
    <xf numFmtId="0" fontId="4" fillId="2" borderId="28" xfId="3" applyFont="1" applyFill="1" applyBorder="1" applyAlignment="1" applyProtection="1">
      <alignment horizontal="left"/>
    </xf>
    <xf numFmtId="0" fontId="4" fillId="2" borderId="29" xfId="3" applyFont="1" applyFill="1" applyBorder="1" applyAlignment="1" applyProtection="1">
      <alignment horizontal="left"/>
    </xf>
    <xf numFmtId="0" fontId="111" fillId="4" borderId="0" xfId="3" applyFont="1" applyFill="1" applyAlignment="1" applyProtection="1">
      <alignment horizontal="center" vertical="top" wrapText="1"/>
    </xf>
    <xf numFmtId="0" fontId="3" fillId="0" borderId="12" xfId="4" applyFont="1" applyFill="1" applyBorder="1" applyAlignment="1" applyProtection="1">
      <alignment horizontal="center"/>
    </xf>
    <xf numFmtId="0" fontId="3" fillId="0" borderId="46" xfId="4" applyFont="1" applyFill="1" applyBorder="1" applyAlignment="1" applyProtection="1">
      <alignment horizontal="center"/>
    </xf>
    <xf numFmtId="0" fontId="3" fillId="0" borderId="44" xfId="4" applyFont="1" applyFill="1" applyBorder="1" applyAlignment="1" applyProtection="1">
      <alignment horizontal="center"/>
    </xf>
    <xf numFmtId="0" fontId="3" fillId="0" borderId="47" xfId="4" applyFont="1" applyFill="1" applyBorder="1" applyAlignment="1" applyProtection="1">
      <alignment horizontal="center"/>
    </xf>
    <xf numFmtId="0" fontId="5" fillId="0" borderId="0" xfId="4" applyFont="1" applyFill="1" applyBorder="1" applyAlignment="1" applyProtection="1">
      <alignment horizontal="center"/>
    </xf>
    <xf numFmtId="0" fontId="27" fillId="2" borderId="8" xfId="4" applyFont="1" applyFill="1" applyBorder="1" applyAlignment="1" applyProtection="1">
      <alignment horizontal="center"/>
    </xf>
    <xf numFmtId="0" fontId="3" fillId="0" borderId="8" xfId="4" applyFont="1" applyFill="1" applyBorder="1" applyAlignment="1" applyProtection="1">
      <alignment horizontal="center"/>
    </xf>
    <xf numFmtId="0" fontId="3" fillId="0" borderId="10" xfId="4" applyFont="1" applyFill="1" applyBorder="1" applyAlignment="1" applyProtection="1">
      <alignment horizontal="center"/>
    </xf>
    <xf numFmtId="0" fontId="47" fillId="0" borderId="20" xfId="0" applyFont="1" applyFill="1" applyBorder="1" applyAlignment="1" applyProtection="1">
      <alignment horizontal="center"/>
    </xf>
    <xf numFmtId="0" fontId="47" fillId="0" borderId="9" xfId="0" applyFont="1" applyFill="1" applyBorder="1" applyAlignment="1" applyProtection="1">
      <alignment horizontal="center"/>
    </xf>
    <xf numFmtId="0" fontId="47" fillId="0" borderId="34" xfId="0" applyFont="1" applyFill="1" applyBorder="1" applyAlignment="1" applyProtection="1">
      <alignment horizontal="center"/>
    </xf>
    <xf numFmtId="0" fontId="47" fillId="0" borderId="48" xfId="0" applyFont="1" applyFill="1" applyBorder="1" applyAlignment="1" applyProtection="1">
      <alignment horizontal="center"/>
    </xf>
    <xf numFmtId="0" fontId="47" fillId="0" borderId="49" xfId="0" applyFont="1" applyFill="1" applyBorder="1" applyAlignment="1" applyProtection="1">
      <alignment horizontal="center"/>
    </xf>
    <xf numFmtId="0" fontId="24" fillId="3" borderId="31" xfId="0" applyFont="1" applyFill="1" applyBorder="1" applyAlignment="1" applyProtection="1">
      <alignment horizontal="center" wrapText="1"/>
      <protection locked="0"/>
    </xf>
    <xf numFmtId="0" fontId="24" fillId="3" borderId="46" xfId="0" applyFont="1" applyFill="1" applyBorder="1" applyAlignment="1" applyProtection="1">
      <alignment horizontal="center" wrapText="1"/>
      <protection locked="0"/>
    </xf>
    <xf numFmtId="0" fontId="24" fillId="3" borderId="28" xfId="0" applyFont="1" applyFill="1" applyBorder="1" applyAlignment="1" applyProtection="1">
      <alignment horizontal="center" wrapText="1"/>
      <protection locked="0"/>
    </xf>
    <xf numFmtId="0" fontId="46" fillId="4" borderId="12" xfId="4" applyFont="1" applyFill="1" applyBorder="1" applyAlignment="1" applyProtection="1">
      <alignment horizontal="center"/>
    </xf>
    <xf numFmtId="0" fontId="46" fillId="4" borderId="29" xfId="4" applyFont="1" applyFill="1" applyBorder="1" applyAlignment="1" applyProtection="1">
      <alignment horizontal="center"/>
    </xf>
    <xf numFmtId="0" fontId="3" fillId="0" borderId="45" xfId="4" applyFont="1" applyFill="1" applyBorder="1" applyAlignment="1" applyProtection="1">
      <alignment horizontal="center"/>
    </xf>
    <xf numFmtId="0" fontId="47" fillId="0" borderId="27" xfId="0" applyFont="1" applyFill="1" applyBorder="1" applyAlignment="1" applyProtection="1">
      <alignment horizontal="center"/>
    </xf>
    <xf numFmtId="0" fontId="24" fillId="3" borderId="31" xfId="4" applyFont="1" applyFill="1" applyBorder="1" applyAlignment="1" applyProtection="1">
      <alignment horizontal="center" wrapText="1"/>
      <protection locked="0"/>
    </xf>
    <xf numFmtId="0" fontId="24" fillId="3" borderId="46" xfId="4" applyFont="1" applyFill="1" applyBorder="1" applyAlignment="1" applyProtection="1">
      <alignment horizontal="center" wrapText="1"/>
      <protection locked="0"/>
    </xf>
    <xf numFmtId="0" fontId="24" fillId="3" borderId="28" xfId="4" applyFont="1" applyFill="1" applyBorder="1" applyAlignment="1" applyProtection="1">
      <alignment horizontal="center" wrapText="1"/>
      <protection locked="0"/>
    </xf>
    <xf numFmtId="0" fontId="5" fillId="4" borderId="0" xfId="4" applyFont="1" applyFill="1" applyBorder="1" applyAlignment="1" applyProtection="1">
      <alignment horizontal="center" vertical="center"/>
    </xf>
    <xf numFmtId="0" fontId="4" fillId="4" borderId="8" xfId="0" applyFont="1" applyFill="1" applyBorder="1" applyAlignment="1">
      <alignment horizontal="left" vertical="center"/>
    </xf>
    <xf numFmtId="0" fontId="24" fillId="4" borderId="0" xfId="4" applyFont="1" applyFill="1" applyBorder="1" applyAlignment="1" applyProtection="1">
      <alignment horizontal="left" vertical="top" wrapText="1"/>
    </xf>
    <xf numFmtId="0" fontId="72" fillId="20" borderId="8" xfId="0" applyFont="1" applyFill="1" applyBorder="1" applyAlignment="1" applyProtection="1">
      <alignment horizontal="left" vertical="top" wrapText="1"/>
    </xf>
    <xf numFmtId="0" fontId="14" fillId="23" borderId="8" xfId="0" applyFont="1" applyFill="1" applyBorder="1" applyAlignment="1" applyProtection="1">
      <alignment horizontal="center"/>
    </xf>
    <xf numFmtId="0" fontId="3" fillId="11" borderId="8" xfId="0" applyFont="1" applyFill="1" applyBorder="1" applyAlignment="1" applyProtection="1">
      <alignment horizontal="left" wrapText="1"/>
    </xf>
    <xf numFmtId="0" fontId="46" fillId="4" borderId="28" xfId="4" applyFont="1" applyFill="1" applyBorder="1" applyAlignment="1" applyProtection="1">
      <alignment horizontal="left"/>
    </xf>
    <xf numFmtId="0" fontId="46" fillId="4" borderId="29" xfId="4" applyFont="1" applyFill="1" applyBorder="1" applyAlignment="1" applyProtection="1">
      <alignment horizontal="left"/>
    </xf>
    <xf numFmtId="0" fontId="3" fillId="4" borderId="25" xfId="4" applyFont="1" applyFill="1" applyBorder="1" applyAlignment="1" applyProtection="1">
      <alignment horizontal="left"/>
    </xf>
    <xf numFmtId="0" fontId="47" fillId="4" borderId="20" xfId="0" applyFont="1" applyFill="1" applyBorder="1" applyAlignment="1" applyProtection="1">
      <alignment horizontal="center"/>
    </xf>
    <xf numFmtId="0" fontId="47" fillId="4" borderId="27" xfId="0" applyFont="1" applyFill="1" applyBorder="1" applyAlignment="1" applyProtection="1">
      <alignment horizontal="center"/>
    </xf>
    <xf numFmtId="0" fontId="3" fillId="4" borderId="44" xfId="3" applyFill="1" applyBorder="1" applyAlignment="1" applyProtection="1">
      <alignment horizontal="left"/>
    </xf>
    <xf numFmtId="0" fontId="3" fillId="4" borderId="47" xfId="3" applyFill="1" applyBorder="1" applyAlignment="1" applyProtection="1">
      <alignment horizontal="left"/>
    </xf>
    <xf numFmtId="0" fontId="47" fillId="4" borderId="9" xfId="0" applyFont="1" applyFill="1" applyBorder="1" applyAlignment="1" applyProtection="1">
      <alignment horizontal="center"/>
    </xf>
    <xf numFmtId="0" fontId="3" fillId="4" borderId="8" xfId="4" applyFont="1" applyFill="1" applyBorder="1" applyAlignment="1" applyProtection="1">
      <alignment horizontal="center"/>
    </xf>
    <xf numFmtId="0" fontId="3" fillId="4" borderId="10" xfId="4" applyFont="1" applyFill="1" applyBorder="1" applyAlignment="1" applyProtection="1">
      <alignment horizontal="center"/>
    </xf>
    <xf numFmtId="0" fontId="3" fillId="4" borderId="15" xfId="4" applyFont="1" applyFill="1" applyBorder="1" applyAlignment="1" applyProtection="1">
      <alignment horizontal="center"/>
    </xf>
    <xf numFmtId="0" fontId="3" fillId="4" borderId="11" xfId="4" applyFont="1" applyFill="1" applyBorder="1" applyAlignment="1" applyProtection="1">
      <alignment horizontal="center"/>
    </xf>
    <xf numFmtId="0" fontId="44" fillId="2" borderId="8" xfId="0" applyFont="1" applyFill="1" applyBorder="1" applyAlignment="1" applyProtection="1">
      <alignment horizontal="left"/>
    </xf>
    <xf numFmtId="0" fontId="44" fillId="2" borderId="8" xfId="0" applyFont="1" applyFill="1" applyBorder="1" applyAlignment="1" applyProtection="1">
      <alignment horizontal="left" vertical="center"/>
    </xf>
    <xf numFmtId="0" fontId="44" fillId="2" borderId="8" xfId="0" applyFont="1" applyFill="1" applyBorder="1" applyAlignment="1" applyProtection="1">
      <alignment horizontal="left" wrapText="1"/>
    </xf>
    <xf numFmtId="0" fontId="14" fillId="2" borderId="12" xfId="0" applyFont="1" applyFill="1" applyBorder="1" applyAlignment="1" applyProtection="1">
      <alignment horizontal="center"/>
    </xf>
    <xf numFmtId="0" fontId="14" fillId="2" borderId="29" xfId="0" applyFont="1" applyFill="1" applyBorder="1" applyAlignment="1" applyProtection="1">
      <alignment horizontal="center"/>
    </xf>
    <xf numFmtId="0" fontId="5" fillId="0" borderId="0" xfId="0" applyFont="1" applyBorder="1" applyAlignment="1" applyProtection="1">
      <alignment horizontal="center"/>
    </xf>
    <xf numFmtId="0" fontId="44" fillId="2" borderId="12" xfId="0" applyFont="1" applyFill="1" applyBorder="1" applyAlignment="1" applyProtection="1">
      <alignment horizontal="left" wrapText="1"/>
    </xf>
    <xf numFmtId="0" fontId="44" fillId="2" borderId="29" xfId="0" applyFont="1" applyFill="1" applyBorder="1" applyAlignment="1" applyProtection="1">
      <alignment horizontal="left" wrapText="1"/>
    </xf>
    <xf numFmtId="0" fontId="44" fillId="2" borderId="12" xfId="0" applyFont="1" applyFill="1" applyBorder="1" applyAlignment="1" applyProtection="1">
      <alignment horizontal="left"/>
    </xf>
    <xf numFmtId="0" fontId="44" fillId="2" borderId="29" xfId="0" applyFont="1" applyFill="1" applyBorder="1" applyAlignment="1" applyProtection="1">
      <alignment horizontal="left"/>
    </xf>
    <xf numFmtId="0" fontId="14" fillId="2" borderId="12" xfId="0" applyFont="1" applyFill="1" applyBorder="1" applyAlignment="1" applyProtection="1">
      <alignment horizontal="left"/>
    </xf>
    <xf numFmtId="0" fontId="14" fillId="2" borderId="29" xfId="0" applyFont="1" applyFill="1" applyBorder="1" applyAlignment="1" applyProtection="1">
      <alignment horizontal="left"/>
    </xf>
    <xf numFmtId="0" fontId="75" fillId="0" borderId="0" xfId="7" applyFont="1" applyFill="1" applyBorder="1" applyAlignment="1" applyProtection="1">
      <alignment horizontal="left" vertical="top" wrapText="1"/>
      <protection locked="0"/>
    </xf>
    <xf numFmtId="0" fontId="27" fillId="11" borderId="8" xfId="0" applyFont="1" applyFill="1" applyBorder="1" applyAlignment="1" applyProtection="1">
      <alignment horizontal="left" wrapText="1"/>
    </xf>
    <xf numFmtId="0" fontId="14" fillId="14" borderId="8" xfId="0" applyFont="1" applyFill="1" applyBorder="1" applyAlignment="1" applyProtection="1">
      <alignment horizontal="center"/>
    </xf>
    <xf numFmtId="0" fontId="109" fillId="16" borderId="0" xfId="7" applyFont="1" applyFill="1" applyBorder="1" applyAlignment="1" applyProtection="1">
      <alignment horizontal="left" vertical="top" wrapText="1"/>
    </xf>
    <xf numFmtId="0" fontId="0" fillId="0" borderId="0" xfId="0" applyAlignment="1" applyProtection="1">
      <alignment vertical="top" wrapText="1"/>
    </xf>
    <xf numFmtId="0" fontId="44" fillId="2" borderId="12" xfId="0" applyFont="1" applyFill="1" applyBorder="1" applyAlignment="1" applyProtection="1">
      <alignment horizontal="left" vertical="center" wrapText="1"/>
    </xf>
    <xf numFmtId="0" fontId="44" fillId="2" borderId="29" xfId="0" applyFont="1" applyFill="1" applyBorder="1" applyAlignment="1" applyProtection="1">
      <alignment horizontal="left" vertical="center" wrapText="1"/>
    </xf>
    <xf numFmtId="0" fontId="44" fillId="2" borderId="12" xfId="0" applyFont="1" applyFill="1" applyBorder="1" applyAlignment="1" applyProtection="1">
      <alignment horizontal="left" vertical="center"/>
    </xf>
    <xf numFmtId="0" fontId="44" fillId="2" borderId="29" xfId="0" applyFont="1" applyFill="1" applyBorder="1" applyAlignment="1" applyProtection="1">
      <alignment horizontal="left" vertical="center"/>
    </xf>
    <xf numFmtId="0" fontId="14" fillId="2" borderId="8" xfId="0" applyFont="1" applyFill="1" applyBorder="1" applyAlignment="1" applyProtection="1">
      <alignment horizontal="center"/>
    </xf>
    <xf numFmtId="0" fontId="44" fillId="2" borderId="8" xfId="0" applyFont="1" applyFill="1" applyBorder="1" applyAlignment="1" applyProtection="1">
      <alignment horizontal="left" vertical="center" wrapText="1"/>
    </xf>
    <xf numFmtId="0" fontId="26" fillId="0" borderId="0" xfId="7" applyFont="1" applyAlignment="1" applyProtection="1">
      <alignment horizontal="left" vertical="top" wrapText="1"/>
    </xf>
    <xf numFmtId="0" fontId="86" fillId="0" borderId="0" xfId="7" applyFont="1" applyAlignment="1" applyProtection="1">
      <alignment horizontal="left" vertical="top" wrapText="1"/>
    </xf>
    <xf numFmtId="0" fontId="23" fillId="3" borderId="36" xfId="0" applyFont="1" applyFill="1" applyBorder="1" applyAlignment="1" applyProtection="1">
      <alignment horizontal="center"/>
      <protection locked="0"/>
    </xf>
    <xf numFmtId="0" fontId="23" fillId="3" borderId="37" xfId="0" applyFont="1" applyFill="1" applyBorder="1" applyAlignment="1" applyProtection="1">
      <alignment horizontal="center"/>
      <protection locked="0"/>
    </xf>
    <xf numFmtId="0" fontId="23" fillId="3" borderId="24" xfId="0" applyFont="1" applyFill="1" applyBorder="1" applyAlignment="1" applyProtection="1">
      <alignment horizontal="center"/>
      <protection locked="0"/>
    </xf>
    <xf numFmtId="3" fontId="24" fillId="4" borderId="0" xfId="7" applyNumberFormat="1" applyFont="1" applyFill="1" applyBorder="1" applyAlignment="1" applyProtection="1">
      <alignment horizontal="left" vertical="top" wrapText="1"/>
    </xf>
    <xf numFmtId="0" fontId="47" fillId="4" borderId="0" xfId="0" applyFont="1" applyFill="1" applyAlignment="1" applyProtection="1">
      <alignment horizontal="center"/>
    </xf>
    <xf numFmtId="0" fontId="3" fillId="4" borderId="0" xfId="0" applyFont="1" applyFill="1" applyAlignment="1" applyProtection="1">
      <alignment horizontal="center" vertical="top" wrapText="1"/>
    </xf>
    <xf numFmtId="9" fontId="23" fillId="3" borderId="4" xfId="6" applyFont="1" applyFill="1" applyBorder="1" applyAlignment="1" applyProtection="1">
      <alignment horizontal="center" wrapText="1"/>
      <protection locked="0"/>
    </xf>
    <xf numFmtId="9" fontId="23" fillId="3" borderId="5" xfId="6" applyFont="1" applyFill="1" applyBorder="1" applyAlignment="1" applyProtection="1">
      <alignment horizontal="center" wrapText="1"/>
      <protection locked="0"/>
    </xf>
    <xf numFmtId="9" fontId="23" fillId="3" borderId="6" xfId="6" applyFont="1" applyFill="1" applyBorder="1" applyAlignment="1" applyProtection="1">
      <alignment horizontal="center" wrapText="1"/>
      <protection locked="0"/>
    </xf>
    <xf numFmtId="9" fontId="23" fillId="3" borderId="3" xfId="6" applyFont="1" applyFill="1" applyBorder="1" applyAlignment="1" applyProtection="1">
      <alignment horizontal="center" wrapText="1"/>
      <protection locked="0"/>
    </xf>
    <xf numFmtId="9" fontId="23" fillId="3" borderId="7" xfId="6" applyFont="1" applyFill="1" applyBorder="1" applyAlignment="1" applyProtection="1">
      <alignment horizontal="center" wrapText="1"/>
      <protection locked="0"/>
    </xf>
    <xf numFmtId="9" fontId="23" fillId="3" borderId="13" xfId="6" applyFont="1" applyFill="1" applyBorder="1" applyAlignment="1" applyProtection="1">
      <alignment horizontal="center" wrapText="1"/>
      <protection locked="0"/>
    </xf>
    <xf numFmtId="0" fontId="3" fillId="7" borderId="8" xfId="0" quotePrefix="1" applyFont="1" applyFill="1" applyBorder="1" applyAlignment="1">
      <alignment horizontal="center" vertical="center" wrapText="1"/>
    </xf>
  </cellXfs>
  <cellStyles count="54">
    <cellStyle name="Comma" xfId="1" builtinId="3"/>
    <cellStyle name="Comma 2" xfId="2" xr:uid="{00000000-0005-0000-0000-000001000000}"/>
    <cellStyle name="Comma 2 2" xfId="25" xr:uid="{E7908458-E6AE-400F-8622-6A2227DDD7DD}"/>
    <cellStyle name="Comma 2 2 2" xfId="30" xr:uid="{ED3312D0-CCBD-4C8A-AF73-7B37227AE456}"/>
    <cellStyle name="Comma 2 3" xfId="29" xr:uid="{FF2055D1-71D3-48B0-958F-274399E9BBA6}"/>
    <cellStyle name="Comma 3" xfId="9" xr:uid="{00000000-0005-0000-0000-000002000000}"/>
    <cellStyle name="Comma 3 2" xfId="31" xr:uid="{6565B304-C35C-44CE-B9AB-8A4B9CAF830C}"/>
    <cellStyle name="Comma 4" xfId="12" xr:uid="{00000000-0005-0000-0000-000003000000}"/>
    <cellStyle name="Comma 4 2" xfId="32" xr:uid="{8993283D-0361-4C0E-A7AF-E5B3E3A44640}"/>
    <cellStyle name="Comma 5" xfId="33" xr:uid="{C81FCA67-7B86-4758-AFC7-73D9FFB25C5E}"/>
    <cellStyle name="Comma 6" xfId="34" xr:uid="{92B1245A-17A5-4B3F-A66B-5F3077070DD7}"/>
    <cellStyle name="Comma 7" xfId="35" xr:uid="{0CE529FB-1253-4FC3-809A-6FFA6A33465B}"/>
    <cellStyle name="Comma 8" xfId="16" xr:uid="{90CF54EB-AB25-4264-871E-F69842A1691E}"/>
    <cellStyle name="Currency" xfId="5" builtinId="4"/>
    <cellStyle name="Currency 2" xfId="8" xr:uid="{00000000-0005-0000-0000-000005000000}"/>
    <cellStyle name="Currency 2 2" xfId="27" xr:uid="{3C225161-527D-4161-AAA9-0EAF037EA4BE}"/>
    <cellStyle name="Currency 2 3" xfId="24" xr:uid="{C1F4B9F5-0DAD-458A-943A-6F1A2BC4306B}"/>
    <cellStyle name="Currency 3" xfId="36" xr:uid="{E003D2C7-7D07-4A50-9171-C6C76A14E3CC}"/>
    <cellStyle name="Currency 4" xfId="37" xr:uid="{2FAE7F9F-B419-4397-91C6-5AAA23CC3A33}"/>
    <cellStyle name="Currency 5" xfId="38" xr:uid="{FD6709A4-53AA-4F7F-BC37-662AC0F24592}"/>
    <cellStyle name="Currency 6" xfId="19" xr:uid="{5B38F035-DE99-4143-B955-EAB1CB5996DE}"/>
    <cellStyle name="Currency 7" xfId="17" xr:uid="{F3DFE93B-6500-41A5-BF13-471B4969DF32}"/>
    <cellStyle name="Hyperlink" xfId="7" builtinId="8"/>
    <cellStyle name="Hyperlink 2" xfId="39" xr:uid="{C8C151EE-005D-4F7E-95AD-995F17F1BC87}"/>
    <cellStyle name="Normal" xfId="0" builtinId="0"/>
    <cellStyle name="Normal 2" xfId="3" xr:uid="{00000000-0005-0000-0000-000008000000}"/>
    <cellStyle name="Normal 2 2" xfId="22" xr:uid="{667C0A6A-6765-45C9-8FF3-C8B095BDF076}"/>
    <cellStyle name="Normal 2 2 2" xfId="26" xr:uid="{9C972785-E155-4FEA-9B7B-8FC185352398}"/>
    <cellStyle name="Normal 2 2 2 2" xfId="41" xr:uid="{4DC574C7-2B9B-42A8-BF78-1044E3426426}"/>
    <cellStyle name="Normal 2 2 2 3" xfId="40" xr:uid="{B77943C2-3F53-4F21-B9A9-55E962D146E4}"/>
    <cellStyle name="Normal 2 2 3" xfId="42" xr:uid="{BB80714E-DF49-4FF6-BFEE-A7F273441814}"/>
    <cellStyle name="Normal 2 2 3 2" xfId="43" xr:uid="{EAE26A55-381A-4E6D-8D48-C9793BD6B56C}"/>
    <cellStyle name="Normal 2 2 4" xfId="44" xr:uid="{055CE694-61DD-4FED-AD62-B9DBEB9CE5DF}"/>
    <cellStyle name="Normal 2 2 5" xfId="45" xr:uid="{E3D39B66-02AA-4CBC-A328-C7F17F211EE3}"/>
    <cellStyle name="Normal 2 2 9" xfId="13" xr:uid="{CFFDCAAF-F60C-4BAB-BE3D-F99E70F8CEA8}"/>
    <cellStyle name="Normal 2 3" xfId="46" xr:uid="{A896545E-95A2-49C8-8F01-D14B1CF2B91B}"/>
    <cellStyle name="Normal 2 4" xfId="20" xr:uid="{C0D3AD3D-275A-4843-BF35-C2EC02981F2C}"/>
    <cellStyle name="Normal 3" xfId="4" xr:uid="{00000000-0005-0000-0000-000009000000}"/>
    <cellStyle name="Normal 3 2" xfId="14" xr:uid="{742FBF37-241A-4572-B415-337DC5CF9A8E}"/>
    <cellStyle name="Normal 3 2 2" xfId="47" xr:uid="{9DAEAF1F-92FE-4382-8541-441887F021AE}"/>
    <cellStyle name="Normal 4" xfId="10" xr:uid="{00000000-0005-0000-0000-00000A000000}"/>
    <cellStyle name="Normal 4 2" xfId="21" xr:uid="{5402E2F7-83A2-4443-9791-B6E036DFFDC4}"/>
    <cellStyle name="Normal 5" xfId="11" xr:uid="{00000000-0005-0000-0000-00000B000000}"/>
    <cellStyle name="Normal 5 2" xfId="48" xr:uid="{B57EDB4D-67D3-43EF-AC93-9DBC740CD269}"/>
    <cellStyle name="Normal 6" xfId="49" xr:uid="{D22C3405-2035-4982-AA24-A84078C2E0F8}"/>
    <cellStyle name="Normal 7" xfId="50" xr:uid="{4462EB47-58ED-4C4B-B149-4D403E2A753E}"/>
    <cellStyle name="Normal 8" xfId="51" xr:uid="{D3BEA1DA-E47C-4211-BF49-FF865909810A}"/>
    <cellStyle name="Normal 9" xfId="15" xr:uid="{4E25021F-E65F-422F-908C-3654BCAF8601}"/>
    <cellStyle name="Percent" xfId="6" builtinId="5"/>
    <cellStyle name="Percent 2" xfId="23" xr:uid="{2B999944-C3AB-4E5F-ACB8-9552DAD3F363}"/>
    <cellStyle name="Percent 2 2" xfId="52" xr:uid="{9CE14F56-7FD4-4408-8F2E-54EA6786ECF0}"/>
    <cellStyle name="Percent 3" xfId="28" xr:uid="{520B39B6-80C5-4119-8205-831F2EAC5109}"/>
    <cellStyle name="Percent 3 2" xfId="53" xr:uid="{6B9D1BE0-96EC-41CF-B74B-20B5EEE81282}"/>
    <cellStyle name="Percent 4" xfId="18" xr:uid="{E18264BD-1A9D-4837-BFE7-9B6DE8218AAE}"/>
  </cellStyles>
  <dxfs count="17">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FF99"/>
        </patternFill>
      </fill>
    </dxf>
    <dxf>
      <fill>
        <patternFill>
          <bgColor rgb="FFFF0000"/>
        </patternFill>
      </fill>
    </dxf>
    <dxf>
      <fill>
        <patternFill>
          <bgColor rgb="FFFF0000"/>
        </patternFill>
      </fill>
    </dxf>
    <dxf>
      <fill>
        <patternFill patternType="solid">
          <bgColor rgb="FFFFFF99"/>
        </patternFill>
      </fill>
    </dxf>
    <dxf>
      <font>
        <b val="0"/>
        <i/>
      </font>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0C0C0"/>
      <color rgb="FF00CC66"/>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18</xdr:row>
      <xdr:rowOff>171450</xdr:rowOff>
    </xdr:from>
    <xdr:to>
      <xdr:col>11</xdr:col>
      <xdr:colOff>332498</xdr:colOff>
      <xdr:row>67</xdr:row>
      <xdr:rowOff>103790</xdr:rowOff>
    </xdr:to>
    <xdr:pic>
      <xdr:nvPicPr>
        <xdr:cNvPr id="5" name="Picture 4">
          <a:extLst>
            <a:ext uri="{FF2B5EF4-FFF2-40B4-BE49-F238E27FC236}">
              <a16:creationId xmlns:a16="http://schemas.microsoft.com/office/drawing/2014/main" id="{ECD4869B-6946-4B77-8ACB-90F543D7BDF1}"/>
            </a:ext>
          </a:extLst>
        </xdr:cNvPr>
        <xdr:cNvPicPr>
          <a:picLocks noChangeAspect="1"/>
        </xdr:cNvPicPr>
      </xdr:nvPicPr>
      <xdr:blipFill>
        <a:blip xmlns:r="http://schemas.openxmlformats.org/officeDocument/2006/relationships" r:embed="rId1"/>
        <a:stretch>
          <a:fillRect/>
        </a:stretch>
      </xdr:blipFill>
      <xdr:spPr>
        <a:xfrm>
          <a:off x="19050" y="3600450"/>
          <a:ext cx="7019048" cy="7876190"/>
        </a:xfrm>
        <a:prstGeom prst="rect">
          <a:avLst/>
        </a:prstGeom>
      </xdr:spPr>
    </xdr:pic>
    <xdr:clientData/>
  </xdr:twoCellAnchor>
  <xdr:twoCellAnchor editAs="oneCell">
    <xdr:from>
      <xdr:col>0</xdr:col>
      <xdr:colOff>19050</xdr:colOff>
      <xdr:row>60</xdr:row>
      <xdr:rowOff>133350</xdr:rowOff>
    </xdr:from>
    <xdr:to>
      <xdr:col>11</xdr:col>
      <xdr:colOff>361069</xdr:colOff>
      <xdr:row>81</xdr:row>
      <xdr:rowOff>132925</xdr:rowOff>
    </xdr:to>
    <xdr:pic>
      <xdr:nvPicPr>
        <xdr:cNvPr id="6" name="Picture 5">
          <a:extLst>
            <a:ext uri="{FF2B5EF4-FFF2-40B4-BE49-F238E27FC236}">
              <a16:creationId xmlns:a16="http://schemas.microsoft.com/office/drawing/2014/main" id="{D7A92FAE-83F9-4F99-9F33-9174EEB817E9}"/>
            </a:ext>
          </a:extLst>
        </xdr:cNvPr>
        <xdr:cNvPicPr>
          <a:picLocks noChangeAspect="1"/>
        </xdr:cNvPicPr>
      </xdr:nvPicPr>
      <xdr:blipFill>
        <a:blip xmlns:r="http://schemas.openxmlformats.org/officeDocument/2006/relationships" r:embed="rId2"/>
        <a:stretch>
          <a:fillRect/>
        </a:stretch>
      </xdr:blipFill>
      <xdr:spPr>
        <a:xfrm>
          <a:off x="19050" y="11563350"/>
          <a:ext cx="7047619" cy="3400000"/>
        </a:xfrm>
        <a:prstGeom prst="rect">
          <a:avLst/>
        </a:prstGeom>
      </xdr:spPr>
    </xdr:pic>
    <xdr:clientData/>
  </xdr:twoCellAnchor>
  <xdr:twoCellAnchor editAs="oneCell">
    <xdr:from>
      <xdr:col>0</xdr:col>
      <xdr:colOff>0</xdr:colOff>
      <xdr:row>0</xdr:row>
      <xdr:rowOff>0</xdr:rowOff>
    </xdr:from>
    <xdr:to>
      <xdr:col>11</xdr:col>
      <xdr:colOff>256305</xdr:colOff>
      <xdr:row>16</xdr:row>
      <xdr:rowOff>132908</xdr:rowOff>
    </xdr:to>
    <xdr:pic>
      <xdr:nvPicPr>
        <xdr:cNvPr id="7" name="Picture 6">
          <a:extLst>
            <a:ext uri="{FF2B5EF4-FFF2-40B4-BE49-F238E27FC236}">
              <a16:creationId xmlns:a16="http://schemas.microsoft.com/office/drawing/2014/main" id="{9BC6B436-1564-45B7-ADCF-00DA4FDF8B7B}"/>
            </a:ext>
          </a:extLst>
        </xdr:cNvPr>
        <xdr:cNvPicPr>
          <a:picLocks noChangeAspect="1"/>
        </xdr:cNvPicPr>
      </xdr:nvPicPr>
      <xdr:blipFill>
        <a:blip xmlns:r="http://schemas.openxmlformats.org/officeDocument/2006/relationships" r:embed="rId3"/>
        <a:stretch>
          <a:fillRect/>
        </a:stretch>
      </xdr:blipFill>
      <xdr:spPr>
        <a:xfrm>
          <a:off x="0" y="0"/>
          <a:ext cx="6961905" cy="3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39688</xdr:colOff>
      <xdr:row>6</xdr:row>
      <xdr:rowOff>277812</xdr:rowOff>
    </xdr:from>
    <xdr:to>
      <xdr:col>20</xdr:col>
      <xdr:colOff>491983</xdr:colOff>
      <xdr:row>24</xdr:row>
      <xdr:rowOff>98179</xdr:rowOff>
    </xdr:to>
    <xdr:pic>
      <xdr:nvPicPr>
        <xdr:cNvPr id="2" name="Picture 1">
          <a:extLst>
            <a:ext uri="{FF2B5EF4-FFF2-40B4-BE49-F238E27FC236}">
              <a16:creationId xmlns:a16="http://schemas.microsoft.com/office/drawing/2014/main" id="{CB5B7D06-AE32-4E91-95AD-97B72D583B65}"/>
            </a:ext>
          </a:extLst>
        </xdr:cNvPr>
        <xdr:cNvPicPr>
          <a:picLocks noChangeAspect="1"/>
        </xdr:cNvPicPr>
      </xdr:nvPicPr>
      <xdr:blipFill>
        <a:blip xmlns:r="http://schemas.openxmlformats.org/officeDocument/2006/relationships" r:embed="rId1"/>
        <a:stretch>
          <a:fillRect/>
        </a:stretch>
      </xdr:blipFill>
      <xdr:spPr>
        <a:xfrm>
          <a:off x="14200188" y="2968625"/>
          <a:ext cx="3428858" cy="4185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579438</xdr:colOff>
      <xdr:row>6</xdr:row>
      <xdr:rowOff>341313</xdr:rowOff>
    </xdr:from>
    <xdr:to>
      <xdr:col>16</xdr:col>
      <xdr:colOff>341171</xdr:colOff>
      <xdr:row>20</xdr:row>
      <xdr:rowOff>120405</xdr:rowOff>
    </xdr:to>
    <xdr:pic>
      <xdr:nvPicPr>
        <xdr:cNvPr id="2" name="Picture 1">
          <a:extLst>
            <a:ext uri="{FF2B5EF4-FFF2-40B4-BE49-F238E27FC236}">
              <a16:creationId xmlns:a16="http://schemas.microsoft.com/office/drawing/2014/main" id="{9B0C5BAC-96BD-4346-82B6-37855E123C0E}"/>
            </a:ext>
          </a:extLst>
        </xdr:cNvPr>
        <xdr:cNvPicPr>
          <a:picLocks noChangeAspect="1"/>
        </xdr:cNvPicPr>
      </xdr:nvPicPr>
      <xdr:blipFill>
        <a:blip xmlns:r="http://schemas.openxmlformats.org/officeDocument/2006/relationships" r:embed="rId1"/>
        <a:stretch>
          <a:fillRect/>
        </a:stretch>
      </xdr:blipFill>
      <xdr:spPr>
        <a:xfrm>
          <a:off x="13549313" y="3087688"/>
          <a:ext cx="3428858" cy="4185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79375</xdr:colOff>
      <xdr:row>8</xdr:row>
      <xdr:rowOff>87313</xdr:rowOff>
    </xdr:from>
    <xdr:to>
      <xdr:col>13</xdr:col>
      <xdr:colOff>1833420</xdr:colOff>
      <xdr:row>25</xdr:row>
      <xdr:rowOff>42618</xdr:rowOff>
    </xdr:to>
    <xdr:pic>
      <xdr:nvPicPr>
        <xdr:cNvPr id="2" name="Picture 1">
          <a:extLst>
            <a:ext uri="{FF2B5EF4-FFF2-40B4-BE49-F238E27FC236}">
              <a16:creationId xmlns:a16="http://schemas.microsoft.com/office/drawing/2014/main" id="{3D5BFD69-D0F5-4495-B496-72E587C27622}"/>
            </a:ext>
          </a:extLst>
        </xdr:cNvPr>
        <xdr:cNvPicPr>
          <a:picLocks noChangeAspect="1"/>
        </xdr:cNvPicPr>
      </xdr:nvPicPr>
      <xdr:blipFill>
        <a:blip xmlns:r="http://schemas.openxmlformats.org/officeDocument/2006/relationships" r:embed="rId1"/>
        <a:stretch>
          <a:fillRect/>
        </a:stretch>
      </xdr:blipFill>
      <xdr:spPr>
        <a:xfrm>
          <a:off x="15573375" y="3048001"/>
          <a:ext cx="3428858" cy="4185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349250</xdr:colOff>
      <xdr:row>7</xdr:row>
      <xdr:rowOff>222250</xdr:rowOff>
    </xdr:from>
    <xdr:to>
      <xdr:col>19</xdr:col>
      <xdr:colOff>554744</xdr:colOff>
      <xdr:row>56</xdr:row>
      <xdr:rowOff>95250</xdr:rowOff>
    </xdr:to>
    <xdr:pic>
      <xdr:nvPicPr>
        <xdr:cNvPr id="3" name="Picture 2">
          <a:extLst>
            <a:ext uri="{FF2B5EF4-FFF2-40B4-BE49-F238E27FC236}">
              <a16:creationId xmlns:a16="http://schemas.microsoft.com/office/drawing/2014/main" id="{6BBF4D36-B479-EA4C-B97C-F184E9C523E7}"/>
            </a:ext>
          </a:extLst>
        </xdr:cNvPr>
        <xdr:cNvPicPr>
          <a:picLocks noChangeAspect="1"/>
        </xdr:cNvPicPr>
      </xdr:nvPicPr>
      <xdr:blipFill>
        <a:blip xmlns:r="http://schemas.openxmlformats.org/officeDocument/2006/relationships" r:embed="rId1"/>
        <a:stretch>
          <a:fillRect/>
        </a:stretch>
      </xdr:blipFill>
      <xdr:spPr>
        <a:xfrm>
          <a:off x="9429750" y="4175125"/>
          <a:ext cx="8206494" cy="806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152399</xdr:colOff>
      <xdr:row>68</xdr:row>
      <xdr:rowOff>142876</xdr:rowOff>
    </xdr:from>
    <xdr:ext cx="6353175" cy="242631"/>
    <xdr:sp macro="" textlink="">
      <xdr:nvSpPr>
        <xdr:cNvPr id="2" name="TextBox 1">
          <a:extLst>
            <a:ext uri="{FF2B5EF4-FFF2-40B4-BE49-F238E27FC236}">
              <a16:creationId xmlns:a16="http://schemas.microsoft.com/office/drawing/2014/main" id="{A39B2A1A-941F-49EF-A20F-05B909FBF653}"/>
            </a:ext>
          </a:extLst>
        </xdr:cNvPr>
        <xdr:cNvSpPr txBox="1"/>
      </xdr:nvSpPr>
      <xdr:spPr>
        <a:xfrm>
          <a:off x="5381624" y="11268076"/>
          <a:ext cx="6353175" cy="242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000" b="1" i="0" baseline="0">
            <a:latin typeface="+mj-l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versourceenergy-my.sharepoint.com/users/corlejo/OneDrive%20-%20Eversource%20Energy/Desktop/App.%20&amp;%20DCs/2016%20ECB%20Data%20Collection%201-23-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rlejo/AppData/Local/Microsoft/Windows/INetCache/Content.Outlook/EMW3RYZE/2019%20ECB%20Data%20Collection%203-25-19%20DONT%20USE.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pradnyamarkale/Library/Containers/com.microsoft.Excel/Data/Documents/C:/Deptdata/C&amp;I%20Projects/2017%20Savings%20Spreadsheets/Data%20Collection%20Spreadsheets/Lighting/2017%20EO%20Lighting%20Projects%20NLC%20V8%20-%206-29-17%20INTERNAL%20USE%20ONLY.xlsm?D2607D25" TargetMode="External"/><Relationship Id="rId1" Type="http://schemas.openxmlformats.org/officeDocument/2006/relationships/externalLinkPath" Target="file:///\\D2607D25\2017%20EO%20Lighting%20Projects%20NLC%20V8%20-%206-29-17%20INTERNAL%20USE%20ONLY.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pradnyamarkale/Documents/PROJECTS/14_Sabana_QAQCJan2022/All%20Data%20QA%20QC/Users/pradnyamarkale/Documents/PROJECTS/09_CT%20HES%20Vendor%20Scorecard/2022-03/C:/Project/ECB%20Changes%20-%20Mithun/2022%20Commercial%20Kitchen%20Equipment%20%20Data%20Collection.xlsx?A1A16B8A" TargetMode="External"/><Relationship Id="rId1" Type="http://schemas.openxmlformats.org/officeDocument/2006/relationships/externalLinkPath" Target="file:///\\A1A16B8A\2022%20Commercial%20Kitchen%20Equipment%20%20Data%20Collec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Deptdata\C&amp;I%20PROJECTS\1%20Savings%20Spreadsheets\2019\Data%20Collection%20Spreadsheets\Compressed%20air%20systems\2019%20Air%20Compressor%20&amp;%20Dryer%20Data%20Collection%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Interior Lighting"/>
      <sheetName val="Interior BuildingAreaBaselines"/>
      <sheetName val="Int Light- Space by Space"/>
      <sheetName val="Daylighting"/>
      <sheetName val="Exterior Lights Power Allowance"/>
      <sheetName val="lists"/>
      <sheetName val="Exterior Lighting"/>
      <sheetName val="Unitary &amp; Split DX"/>
      <sheetName val="Air Source Heat Pumps"/>
      <sheetName val="Water Source Heat Pumps"/>
      <sheetName val="VRV-VRF"/>
      <sheetName val="VFDs"/>
      <sheetName val="DCV (CO2 Control)"/>
      <sheetName val="Energy Recovery"/>
      <sheetName val="EC Motors"/>
      <sheetName val="Natural Gas Heating"/>
      <sheetName val="Natural Gas Domestic Hot Water"/>
      <sheetName val="Chillers"/>
      <sheetName val="Kitchen Appliances"/>
      <sheetName val="Cooking Equipment"/>
      <sheetName val="Kitchen Hood VFD"/>
      <sheetName val="Cool Roof"/>
      <sheetName val="Window"/>
      <sheetName val="Insulation"/>
    </sheetNames>
    <sheetDataSet>
      <sheetData sheetId="0">
        <row r="2">
          <cell r="C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5">
          <cell r="I25" t="str">
            <v>Refrigerator, Solid Door</v>
          </cell>
        </row>
        <row r="26">
          <cell r="I26" t="str">
            <v>Freezer, Glass Door</v>
          </cell>
        </row>
        <row r="27">
          <cell r="I27" t="str">
            <v>Freezer, Solid Door</v>
          </cell>
        </row>
        <row r="28">
          <cell r="I28" t="str">
            <v>Ice Machines</v>
          </cell>
        </row>
        <row r="29">
          <cell r="I29" t="str">
            <v>Electric Low Temp Dishwasher</v>
          </cell>
        </row>
        <row r="30">
          <cell r="I30" t="str">
            <v>Gas Low Temp Dishwasher</v>
          </cell>
        </row>
        <row r="31">
          <cell r="I31" t="str">
            <v>Electric High Temp Dishwasher</v>
          </cell>
        </row>
        <row r="32">
          <cell r="I32" t="str">
            <v>Gas High Temp Dishwasher</v>
          </cell>
        </row>
      </sheetData>
      <sheetData sheetId="20">
        <row r="16">
          <cell r="K16" t="str">
            <v>Hot Food Holding Cabinet</v>
          </cell>
        </row>
        <row r="17">
          <cell r="K17" t="str">
            <v>Electric Convection Oven</v>
          </cell>
        </row>
        <row r="18">
          <cell r="K18" t="str">
            <v>Gas Convection Oven</v>
          </cell>
        </row>
        <row r="19">
          <cell r="K19" t="str">
            <v>Electric Fryer</v>
          </cell>
        </row>
        <row r="20">
          <cell r="K20" t="str">
            <v>Gas Fryer</v>
          </cell>
        </row>
        <row r="21">
          <cell r="K21" t="str">
            <v>Electric Griddle</v>
          </cell>
        </row>
        <row r="22">
          <cell r="K22" t="str">
            <v>Gas Griddle</v>
          </cell>
        </row>
        <row r="23">
          <cell r="K23" t="str">
            <v>Electric Steam Cooker</v>
          </cell>
        </row>
        <row r="24">
          <cell r="K24" t="str">
            <v>Gas Steamer</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Data"/>
      <sheetName val="1- Interior Lighting"/>
      <sheetName val="Interior BuildingAreaBaselines"/>
      <sheetName val="1A- Space by Space"/>
      <sheetName val="lists"/>
      <sheetName val="3- Network Lighting Controls"/>
      <sheetName val="2- Occupancy Sensors"/>
      <sheetName val="21- Daylighting"/>
      <sheetName val="4- Exterior Lighting"/>
      <sheetName val="5- Unitary &amp; Split DX"/>
      <sheetName val="6- Air Source Heat Pumps"/>
      <sheetName val="7- Water Source Heat Pumps"/>
      <sheetName val="8- VRF-VRV"/>
      <sheetName val="9- VFDs"/>
      <sheetName val="10- Chillers"/>
      <sheetName val="11- Energy Recovery"/>
      <sheetName val="12- DCV (CO2 Control)"/>
      <sheetName val="13- Natural Gas Heating"/>
      <sheetName val="14- Natural Gas Hot Water"/>
      <sheetName val="15- Kitchen Appliances"/>
      <sheetName val="16- Cooking Equipment"/>
      <sheetName val="17- Kitchen Hood VFDs"/>
      <sheetName val="18 - Insulation"/>
      <sheetName val="19- Insulation"/>
      <sheetName val="19- Windows"/>
      <sheetName val="20- Custom Measur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3">
          <cell r="I23" t="str">
            <v>Refrigerator, Solid Door</v>
          </cell>
        </row>
        <row r="24">
          <cell r="I24" t="str">
            <v>Freezer, Glass Door</v>
          </cell>
        </row>
        <row r="25">
          <cell r="I25" t="str">
            <v>Freezer, Solid Door</v>
          </cell>
        </row>
        <row r="26">
          <cell r="I26" t="str">
            <v>Ice Machines</v>
          </cell>
        </row>
        <row r="27">
          <cell r="I27" t="str">
            <v>Electric Low Temp Dishwasher</v>
          </cell>
        </row>
        <row r="28">
          <cell r="I28" t="str">
            <v>Gas Low Temp Dishwasher</v>
          </cell>
        </row>
      </sheetData>
      <sheetData sheetId="21">
        <row r="14">
          <cell r="K14" t="str">
            <v>Hot Food Holding Cabinet</v>
          </cell>
        </row>
        <row r="15">
          <cell r="K15" t="str">
            <v>Electric Convection Oven</v>
          </cell>
        </row>
        <row r="16">
          <cell r="K16" t="str">
            <v>Gas Convection Oven</v>
          </cell>
        </row>
        <row r="17">
          <cell r="K17" t="str">
            <v>Electric Fryer</v>
          </cell>
        </row>
        <row r="18">
          <cell r="K18" t="str">
            <v>Gas Fryer</v>
          </cell>
        </row>
        <row r="19">
          <cell r="K19" t="str">
            <v>Electric Steam Cooker</v>
          </cell>
        </row>
        <row r="20">
          <cell r="K20" t="str">
            <v>Gas Steamer</v>
          </cell>
        </row>
      </sheetData>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Data"/>
      <sheetName val="Equip Data Input"/>
      <sheetName val="2019 Air Compressor &amp; Dryer Dat"/>
    </sheetNames>
    <definedNames>
      <definedName name="PV"/>
    </definedNames>
    <sheetDataSet>
      <sheetData sheetId="0" refreshError="1"/>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Jordan S Schellens" id="{35516271-2349-421F-8C45-2AC7F53E8F2E}" userId="Jordan S Schelle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9" dT="2020-04-03T13:54:43.01" personId="{35516271-2349-421F-8C45-2AC7F53E8F2E}" id="{ADA4D733-F183-48D6-AC16-BC118EA0DF6B}">
    <text>This is for the full design, not individual AHU</text>
  </threadedComment>
  <threadedComment ref="A20" dT="2020-04-03T13:54:48.46" personId="{35516271-2349-421F-8C45-2AC7F53E8F2E}" id="{97254103-B664-4583-A937-4E780467039E}">
    <text>This is for the full design, not individual AHU</text>
  </threadedComment>
</ThreadedComments>
</file>

<file path=xl/threadedComments/threadedComment2.xml><?xml version="1.0" encoding="utf-8"?>
<ThreadedComments xmlns="http://schemas.microsoft.com/office/spreadsheetml/2018/threadedcomments" xmlns:x="http://schemas.openxmlformats.org/spreadsheetml/2006/main">
  <threadedComment ref="G23" dT="2020-04-03T14:01:43.19" personId="{35516271-2349-421F-8C45-2AC7F53E8F2E}" id="{00EFE4EF-F77C-4F9C-80E1-B464826B2CCD}">
    <text>Example: office space, main entry lobby, library, etc.</text>
  </threadedComment>
  <threadedComment ref="G30" dT="2020-04-03T14:01:43.19" personId="{35516271-2349-421F-8C45-2AC7F53E8F2E}" id="{1AE5F907-FF76-497B-B879-AC692426A12A}">
    <text>Example: office space, main entry lobby, library, etc.</text>
  </threadedComment>
  <threadedComment ref="G37" dT="2020-04-03T14:01:43.19" personId="{35516271-2349-421F-8C45-2AC7F53E8F2E}" id="{AD871494-D374-4A20-926B-94AF141DA7F4}">
    <text>Example: office space, main entry lobby, library, etc.</text>
  </threadedComment>
  <threadedComment ref="G44" dT="2020-04-03T14:01:43.19" personId="{35516271-2349-421F-8C45-2AC7F53E8F2E}" id="{201CD08D-DDBC-46D0-B319-A0C5CE4616BA}">
    <text>Example: office space, main entry lobby, library, etc.</text>
  </threadedComment>
  <threadedComment ref="G51" dT="2020-04-03T14:01:43.19" personId="{35516271-2349-421F-8C45-2AC7F53E8F2E}" id="{795864BC-F5F4-43A4-86E3-278D301CD7EF}">
    <text>Example: office space, main entry lobby, library, etc.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ahridirectory.org/"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hridirectory.or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hridirectory.org/"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S44"/>
  <sheetViews>
    <sheetView tabSelected="1" zoomScale="80" zoomScaleNormal="80" workbookViewId="0">
      <selection activeCell="B7" sqref="B7"/>
    </sheetView>
  </sheetViews>
  <sheetFormatPr defaultColWidth="8.453125" defaultRowHeight="12.5"/>
  <cols>
    <col min="1" max="1" width="53.453125" style="1" bestFit="1" customWidth="1"/>
    <col min="2" max="2" width="44.453125" style="189" customWidth="1"/>
    <col min="3" max="3" width="4.453125" style="1" customWidth="1"/>
    <col min="4" max="16" width="8.453125" style="1"/>
    <col min="17" max="17" width="8.453125" style="1" hidden="1" customWidth="1"/>
    <col min="18" max="16384" width="8.453125" style="1"/>
  </cols>
  <sheetData>
    <row r="1" spans="1:19" ht="81.5" customHeight="1">
      <c r="A1" s="1245" t="s">
        <v>1105</v>
      </c>
      <c r="B1" s="1245"/>
      <c r="C1" s="1245"/>
      <c r="D1" s="101" t="s">
        <v>1104</v>
      </c>
      <c r="E1" s="101"/>
      <c r="F1" s="101"/>
    </row>
    <row r="2" spans="1:19" ht="15.75" customHeight="1">
      <c r="A2" s="101" t="s">
        <v>804</v>
      </c>
      <c r="B2" s="1242"/>
      <c r="C2" s="101"/>
      <c r="D2" s="101"/>
      <c r="E2" s="101"/>
      <c r="F2" s="101"/>
    </row>
    <row r="3" spans="1:19">
      <c r="A3" s="101"/>
      <c r="B3" s="1242"/>
      <c r="C3" s="101"/>
      <c r="D3" s="101"/>
      <c r="E3" s="101"/>
      <c r="F3" s="101"/>
    </row>
    <row r="4" spans="1:19" ht="96" customHeight="1">
      <c r="A4" s="1248" t="s">
        <v>821</v>
      </c>
      <c r="B4" s="1248"/>
      <c r="C4" s="1243"/>
      <c r="D4" s="101"/>
      <c r="E4" s="101"/>
      <c r="F4" s="101"/>
      <c r="Q4" s="23"/>
      <c r="R4" s="23"/>
      <c r="S4" s="23"/>
    </row>
    <row r="5" spans="1:19" s="218" customFormat="1" ht="24.5" customHeight="1">
      <c r="A5" s="542"/>
      <c r="B5" s="542"/>
      <c r="C5" s="542"/>
      <c r="Q5" s="348"/>
      <c r="R5" s="348"/>
      <c r="S5" s="348"/>
    </row>
    <row r="6" spans="1:19" s="218" customFormat="1" ht="16" thickBot="1">
      <c r="A6" s="1249" t="s">
        <v>634</v>
      </c>
      <c r="B6" s="1249"/>
      <c r="Q6" s="348" t="s">
        <v>457</v>
      </c>
      <c r="R6" s="348"/>
      <c r="S6" s="348"/>
    </row>
    <row r="7" spans="1:19" s="218" customFormat="1">
      <c r="A7" s="1233" t="s">
        <v>433</v>
      </c>
      <c r="B7" s="260"/>
      <c r="Q7" s="348" t="s">
        <v>458</v>
      </c>
      <c r="R7" s="348"/>
      <c r="S7" s="348"/>
    </row>
    <row r="8" spans="1:19" s="218" customFormat="1">
      <c r="A8" s="1216" t="s">
        <v>434</v>
      </c>
      <c r="B8" s="261"/>
      <c r="Q8" s="348" t="s">
        <v>459</v>
      </c>
      <c r="R8" s="348"/>
      <c r="S8" s="348"/>
    </row>
    <row r="9" spans="1:19" s="218" customFormat="1">
      <c r="A9" s="1216" t="s">
        <v>435</v>
      </c>
      <c r="B9" s="261"/>
      <c r="Q9" s="348" t="s">
        <v>460</v>
      </c>
      <c r="R9" s="348"/>
      <c r="S9" s="348"/>
    </row>
    <row r="10" spans="1:19" s="218" customFormat="1">
      <c r="A10" s="1216" t="s">
        <v>644</v>
      </c>
      <c r="B10" s="261"/>
      <c r="Q10" s="348" t="s">
        <v>461</v>
      </c>
      <c r="R10" s="348"/>
      <c r="S10" s="348"/>
    </row>
    <row r="11" spans="1:19" s="218" customFormat="1">
      <c r="A11" s="1216" t="s">
        <v>642</v>
      </c>
      <c r="B11" s="261"/>
      <c r="Q11" s="348"/>
      <c r="R11" s="348"/>
      <c r="S11" s="348"/>
    </row>
    <row r="12" spans="1:19" s="218" customFormat="1">
      <c r="A12" s="1216" t="s">
        <v>640</v>
      </c>
      <c r="B12" s="261"/>
      <c r="Q12" s="348"/>
      <c r="R12" s="348"/>
      <c r="S12" s="348"/>
    </row>
    <row r="13" spans="1:19" s="218" customFormat="1">
      <c r="A13" s="1216" t="s">
        <v>641</v>
      </c>
      <c r="B13" s="261"/>
      <c r="Q13" s="348"/>
      <c r="R13" s="348"/>
      <c r="S13" s="348"/>
    </row>
    <row r="14" spans="1:19" s="218" customFormat="1">
      <c r="A14" s="1216" t="s">
        <v>643</v>
      </c>
      <c r="B14" s="261"/>
      <c r="Q14" s="348"/>
      <c r="R14" s="348"/>
      <c r="S14" s="348"/>
    </row>
    <row r="15" spans="1:19" s="218" customFormat="1" ht="25">
      <c r="A15" s="1244" t="s">
        <v>456</v>
      </c>
      <c r="B15" s="261"/>
      <c r="Q15" s="348"/>
      <c r="R15" s="348"/>
      <c r="S15" s="348"/>
    </row>
    <row r="16" spans="1:19" s="218" customFormat="1">
      <c r="A16" s="1216" t="s">
        <v>431</v>
      </c>
      <c r="B16" s="261"/>
      <c r="Q16" s="348"/>
      <c r="R16" s="348"/>
      <c r="S16" s="348"/>
    </row>
    <row r="17" spans="1:19" s="218" customFormat="1">
      <c r="A17" s="1216" t="s">
        <v>432</v>
      </c>
      <c r="B17" s="261"/>
      <c r="Q17" s="348"/>
      <c r="R17" s="348"/>
      <c r="S17" s="348"/>
    </row>
    <row r="18" spans="1:19" s="218" customFormat="1" ht="13" thickBot="1">
      <c r="A18" s="1231" t="s">
        <v>439</v>
      </c>
      <c r="B18" s="262"/>
      <c r="Q18" s="348"/>
      <c r="R18" s="348"/>
      <c r="S18" s="348"/>
    </row>
    <row r="19" spans="1:19" s="218" customFormat="1">
      <c r="A19" s="347"/>
      <c r="B19" s="502"/>
      <c r="Q19" s="348"/>
      <c r="R19" s="348"/>
      <c r="S19" s="348"/>
    </row>
    <row r="20" spans="1:19" s="218" customFormat="1" ht="16" thickBot="1">
      <c r="A20" s="1247" t="s">
        <v>635</v>
      </c>
      <c r="B20" s="1247"/>
      <c r="Q20" s="348"/>
      <c r="R20" s="348"/>
      <c r="S20" s="348"/>
    </row>
    <row r="21" spans="1:19" s="218" customFormat="1">
      <c r="A21" s="1233" t="s">
        <v>424</v>
      </c>
      <c r="B21" s="260"/>
      <c r="Q21" s="348"/>
      <c r="R21" s="348"/>
      <c r="S21" s="348"/>
    </row>
    <row r="22" spans="1:19" s="218" customFormat="1">
      <c r="A22" s="1216" t="s">
        <v>425</v>
      </c>
      <c r="B22" s="261"/>
      <c r="Q22" s="348"/>
      <c r="R22" s="348"/>
      <c r="S22" s="348"/>
    </row>
    <row r="23" spans="1:19" s="218" customFormat="1">
      <c r="A23" s="1216" t="s">
        <v>426</v>
      </c>
      <c r="B23" s="261"/>
      <c r="Q23" s="348"/>
      <c r="R23" s="348"/>
      <c r="S23" s="348"/>
    </row>
    <row r="24" spans="1:19" s="218" customFormat="1">
      <c r="A24" s="1216" t="s">
        <v>427</v>
      </c>
      <c r="B24" s="261"/>
      <c r="Q24" s="348"/>
      <c r="R24" s="348"/>
      <c r="S24" s="348"/>
    </row>
    <row r="25" spans="1:19" s="218" customFormat="1">
      <c r="A25" s="1216" t="s">
        <v>428</v>
      </c>
      <c r="B25" s="261"/>
      <c r="Q25" s="348"/>
      <c r="R25" s="348"/>
      <c r="S25" s="348"/>
    </row>
    <row r="26" spans="1:19" s="218" customFormat="1">
      <c r="A26" s="1216" t="s">
        <v>436</v>
      </c>
      <c r="B26" s="263"/>
      <c r="Q26" s="348"/>
      <c r="R26" s="348"/>
      <c r="S26" s="348"/>
    </row>
    <row r="27" spans="1:19" s="218" customFormat="1" ht="13" thickBot="1">
      <c r="A27" s="1231" t="s">
        <v>437</v>
      </c>
      <c r="B27" s="262"/>
      <c r="Q27" s="348"/>
      <c r="R27" s="348"/>
      <c r="S27" s="348"/>
    </row>
    <row r="28" spans="1:19" s="218" customFormat="1">
      <c r="A28" s="512"/>
      <c r="B28" s="503"/>
      <c r="Q28" s="348"/>
      <c r="R28" s="348"/>
      <c r="S28" s="348"/>
    </row>
    <row r="29" spans="1:19" s="218" customFormat="1" ht="16" thickBot="1">
      <c r="A29" s="1247" t="s">
        <v>636</v>
      </c>
      <c r="B29" s="1247"/>
      <c r="Q29" s="348"/>
      <c r="R29" s="348"/>
      <c r="S29" s="348"/>
    </row>
    <row r="30" spans="1:19" s="218" customFormat="1" ht="13">
      <c r="A30" s="1233" t="s">
        <v>438</v>
      </c>
      <c r="B30" s="260"/>
      <c r="Q30" s="348"/>
      <c r="R30" s="348"/>
      <c r="S30" s="348"/>
    </row>
    <row r="31" spans="1:19" s="218" customFormat="1">
      <c r="A31" s="1216" t="s">
        <v>429</v>
      </c>
      <c r="B31" s="261"/>
      <c r="Q31" s="348"/>
      <c r="R31" s="348"/>
      <c r="S31" s="348"/>
    </row>
    <row r="32" spans="1:19" s="218" customFormat="1" ht="13" thickBot="1">
      <c r="A32" s="1231" t="s">
        <v>430</v>
      </c>
      <c r="B32" s="262"/>
      <c r="Q32" s="348"/>
      <c r="R32" s="348"/>
      <c r="S32" s="348"/>
    </row>
    <row r="33" spans="1:19" s="218" customFormat="1">
      <c r="A33" s="101"/>
      <c r="B33" s="256"/>
      <c r="Q33" s="348"/>
      <c r="R33" s="348"/>
      <c r="S33" s="348"/>
    </row>
    <row r="34" spans="1:19" s="218" customFormat="1">
      <c r="A34" s="1246" t="s">
        <v>655</v>
      </c>
      <c r="B34" s="1246"/>
      <c r="Q34" s="348"/>
      <c r="R34" s="348"/>
      <c r="S34" s="348"/>
    </row>
    <row r="35" spans="1:19" s="218" customFormat="1" ht="60.5" customHeight="1">
      <c r="A35" s="1246"/>
      <c r="B35" s="1246"/>
      <c r="Q35" s="348"/>
      <c r="R35" s="348"/>
      <c r="S35" s="348"/>
    </row>
    <row r="36" spans="1:19">
      <c r="Q36" s="23"/>
      <c r="R36" s="23"/>
      <c r="S36" s="23"/>
    </row>
    <row r="37" spans="1:19">
      <c r="Q37" s="23"/>
      <c r="R37" s="23"/>
      <c r="S37" s="23"/>
    </row>
    <row r="38" spans="1:19">
      <c r="Q38" s="23"/>
      <c r="R38" s="23"/>
      <c r="S38" s="23"/>
    </row>
    <row r="39" spans="1:19">
      <c r="Q39" s="23"/>
      <c r="R39" s="23"/>
      <c r="S39" s="23"/>
    </row>
    <row r="40" spans="1:19">
      <c r="Q40" s="23"/>
      <c r="R40" s="23"/>
      <c r="S40" s="23"/>
    </row>
    <row r="41" spans="1:19">
      <c r="Q41" s="23"/>
      <c r="R41" s="23"/>
      <c r="S41" s="23"/>
    </row>
    <row r="42" spans="1:19">
      <c r="Q42" s="23"/>
      <c r="R42" s="23"/>
      <c r="S42" s="23"/>
    </row>
    <row r="43" spans="1:19">
      <c r="Q43" s="23"/>
      <c r="R43" s="23"/>
      <c r="S43" s="23"/>
    </row>
    <row r="44" spans="1:19">
      <c r="Q44" s="23"/>
      <c r="R44" s="23"/>
      <c r="S44" s="23"/>
    </row>
  </sheetData>
  <sheetProtection algorithmName="SHA-512" hashValue="cdi4P3cCPCZlRAGQvOFVx1yes9NLWCfFl7C2mkSYvpNAG+Ax1hoU83SIL2yYa353KcJOvC6Kb691JbdjJm2RwA==" saltValue="tK+u4q2q2oSMVtJyRkxlCA==" spinCount="100000" sheet="1" objects="1" scenarios="1"/>
  <mergeCells count="6">
    <mergeCell ref="A1:C1"/>
    <mergeCell ref="A34:B35"/>
    <mergeCell ref="A29:B29"/>
    <mergeCell ref="A4:B4"/>
    <mergeCell ref="A6:B6"/>
    <mergeCell ref="A20:B20"/>
  </mergeCells>
  <dataValidations count="1">
    <dataValidation type="list" allowBlank="1" showInputMessage="1" showErrorMessage="1" sqref="B15" xr:uid="{00000000-0002-0000-0100-000000000000}">
      <formula1>$Q$7:$Q$10</formula1>
    </dataValidation>
  </dataValidations>
  <pageMargins left="0.7" right="0.7" top="0.75" bottom="0.75" header="0.3" footer="0.3"/>
  <pageSetup scale="94" orientation="portrait" r:id="rId1"/>
  <colBreaks count="1" manualBreakCount="1">
    <brk id="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'Interior BuildingAreaBaselines'!$A$2:$A$34</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pageSetUpPr fitToPage="1"/>
  </sheetPr>
  <dimension ref="A1:BB61"/>
  <sheetViews>
    <sheetView zoomScale="80" zoomScaleNormal="80" workbookViewId="0">
      <selection activeCell="B6" sqref="B6:C6"/>
    </sheetView>
  </sheetViews>
  <sheetFormatPr defaultColWidth="8.81640625" defaultRowHeight="12.5"/>
  <cols>
    <col min="1" max="1" width="20.81640625" customWidth="1"/>
    <col min="2" max="2" width="37.1796875" style="10" customWidth="1"/>
    <col min="3" max="3" width="14.453125" style="2" customWidth="1"/>
    <col min="4" max="4" width="13.453125" style="2" customWidth="1"/>
    <col min="5" max="5" width="13.453125" customWidth="1"/>
    <col min="6" max="6" width="49.453125" customWidth="1"/>
    <col min="7" max="7" width="28.453125" customWidth="1"/>
    <col min="8" max="8" width="9.453125" customWidth="1"/>
    <col min="9" max="9" width="11" style="10" customWidth="1"/>
    <col min="10" max="10" width="9.453125" style="10" customWidth="1"/>
    <col min="11" max="11" width="4" customWidth="1"/>
    <col min="12" max="12" width="34.1796875" customWidth="1"/>
    <col min="13" max="13" width="10.453125" customWidth="1"/>
    <col min="14" max="14" width="13.453125" customWidth="1"/>
    <col min="15" max="15" width="17.453125" customWidth="1"/>
    <col min="16" max="16" width="14.453125" customWidth="1"/>
    <col min="17" max="17" width="15.453125" customWidth="1"/>
    <col min="18" max="18" width="8.453125" hidden="1" customWidth="1"/>
    <col min="19" max="21" width="8.453125" customWidth="1"/>
    <col min="24" max="24" width="35" hidden="1" customWidth="1"/>
  </cols>
  <sheetData>
    <row r="1" spans="1:54" ht="48" customHeight="1">
      <c r="A1" s="637" t="s">
        <v>763</v>
      </c>
      <c r="B1" s="1273" t="s">
        <v>645</v>
      </c>
      <c r="C1" s="1273"/>
      <c r="D1" s="1273"/>
      <c r="E1" s="1273"/>
      <c r="F1" s="1273"/>
      <c r="G1" s="1273"/>
      <c r="H1" s="1273"/>
      <c r="I1" s="110"/>
      <c r="J1" s="6"/>
      <c r="K1" s="6"/>
      <c r="L1" s="6"/>
      <c r="M1" s="6"/>
    </row>
    <row r="2" spans="1:54" s="287" customFormat="1" ht="168" customHeight="1">
      <c r="A2" s="706"/>
      <c r="B2" s="1358" t="s">
        <v>862</v>
      </c>
      <c r="C2" s="1359"/>
      <c r="D2" s="1359"/>
      <c r="E2" s="1359"/>
      <c r="F2" s="1359"/>
      <c r="G2" s="1359"/>
      <c r="H2" s="1359"/>
      <c r="I2" s="1359"/>
      <c r="J2" s="1359"/>
      <c r="K2" s="6"/>
      <c r="L2" s="6"/>
      <c r="M2" s="6"/>
    </row>
    <row r="3" spans="1:54" ht="13">
      <c r="G3" s="176"/>
      <c r="H3" s="112"/>
      <c r="I3" s="175"/>
    </row>
    <row r="4" spans="1:54" ht="63" customHeight="1">
      <c r="B4" s="1349" t="s">
        <v>794</v>
      </c>
      <c r="C4" s="1349"/>
      <c r="D4" s="1349"/>
      <c r="E4" s="1349"/>
      <c r="F4" s="1349"/>
      <c r="G4" s="1349"/>
      <c r="H4" s="1349"/>
      <c r="I4" s="1349"/>
      <c r="J4" s="1349"/>
    </row>
    <row r="5" spans="1:54" ht="24" customHeight="1">
      <c r="B5" s="200"/>
      <c r="C5" s="200"/>
      <c r="D5" s="200"/>
      <c r="E5" s="200"/>
      <c r="F5" s="629"/>
      <c r="G5" s="1"/>
      <c r="H5" s="175"/>
      <c r="I5" s="175"/>
    </row>
    <row r="6" spans="1:54" ht="16.5" customHeight="1">
      <c r="B6" s="1357" t="s">
        <v>518</v>
      </c>
      <c r="C6" s="1357"/>
      <c r="D6" s="264"/>
      <c r="E6" s="264"/>
      <c r="G6" s="1"/>
      <c r="H6" s="175"/>
      <c r="I6" s="175"/>
    </row>
    <row r="7" spans="1:54" ht="39">
      <c r="B7" s="269" t="s">
        <v>337</v>
      </c>
      <c r="C7" s="269" t="s">
        <v>343</v>
      </c>
      <c r="D7" s="200"/>
      <c r="E7" s="200"/>
      <c r="G7" s="1"/>
      <c r="H7" s="175"/>
      <c r="I7" s="175"/>
    </row>
    <row r="8" spans="1:54" ht="13">
      <c r="B8" s="270" t="s">
        <v>338</v>
      </c>
      <c r="C8" s="271">
        <v>125</v>
      </c>
      <c r="D8" s="200"/>
      <c r="E8" s="200"/>
      <c r="F8" s="200"/>
      <c r="G8" s="200"/>
      <c r="H8" s="175"/>
      <c r="I8" s="175"/>
      <c r="AO8" s="9"/>
      <c r="AP8" s="9"/>
      <c r="AQ8" s="9"/>
      <c r="AR8" s="9"/>
      <c r="AS8" s="9"/>
      <c r="AT8" s="9"/>
      <c r="AU8" s="9"/>
      <c r="AV8" s="9"/>
      <c r="AW8" s="9"/>
      <c r="AX8" s="9"/>
      <c r="AY8" s="9"/>
      <c r="AZ8" s="9"/>
      <c r="BA8" s="9"/>
      <c r="BB8" s="9"/>
    </row>
    <row r="9" spans="1:54" ht="19.25" customHeight="1">
      <c r="B9" s="270" t="s">
        <v>339</v>
      </c>
      <c r="C9" s="271">
        <v>50</v>
      </c>
      <c r="D9" s="200"/>
      <c r="E9" s="200"/>
      <c r="F9" s="1356" t="s">
        <v>362</v>
      </c>
      <c r="G9" s="1356"/>
      <c r="H9" s="1356"/>
      <c r="I9" s="1356"/>
      <c r="J9" s="1356"/>
      <c r="K9" s="1356"/>
      <c r="L9" s="1356"/>
      <c r="AO9" s="9"/>
      <c r="AP9" s="9"/>
      <c r="AQ9" s="9"/>
      <c r="AR9" s="9"/>
      <c r="AS9" s="9"/>
      <c r="AT9" s="9"/>
      <c r="AU9" s="9"/>
      <c r="AV9" s="9"/>
      <c r="AW9" s="9"/>
      <c r="AX9" s="9"/>
      <c r="AY9" s="9"/>
      <c r="AZ9" s="9"/>
      <c r="BA9" s="9"/>
      <c r="BB9" s="9"/>
    </row>
    <row r="10" spans="1:54" ht="13">
      <c r="B10" s="270" t="s">
        <v>340</v>
      </c>
      <c r="C10" s="271">
        <v>30</v>
      </c>
      <c r="D10" s="200"/>
      <c r="E10" s="200"/>
      <c r="F10" s="1356"/>
      <c r="G10" s="1356"/>
      <c r="H10" s="1356"/>
      <c r="I10" s="1356"/>
      <c r="J10" s="1356"/>
      <c r="K10" s="1356"/>
      <c r="L10" s="1356"/>
      <c r="AO10" s="9"/>
      <c r="AP10" s="9"/>
      <c r="AQ10" s="9"/>
      <c r="AR10" s="9"/>
      <c r="AS10" s="9"/>
      <c r="AT10" s="9"/>
      <c r="AU10" s="9"/>
      <c r="AV10" s="9"/>
      <c r="AW10" s="9"/>
      <c r="AX10" s="9"/>
      <c r="AY10" s="9"/>
      <c r="AZ10" s="9"/>
      <c r="BA10" s="9"/>
      <c r="BB10" s="9"/>
    </row>
    <row r="11" spans="1:54" ht="13">
      <c r="B11" s="270" t="s">
        <v>341</v>
      </c>
      <c r="C11" s="271">
        <v>50</v>
      </c>
      <c r="D11" s="200"/>
      <c r="E11" s="200"/>
      <c r="F11" s="1356"/>
      <c r="G11" s="1356"/>
      <c r="H11" s="1356"/>
      <c r="I11" s="1356"/>
      <c r="J11" s="1356"/>
      <c r="K11" s="1356"/>
      <c r="L11" s="1356"/>
      <c r="AO11" s="9"/>
      <c r="AP11" s="9"/>
      <c r="AQ11" s="9"/>
      <c r="AR11" s="9"/>
      <c r="AS11" s="9"/>
      <c r="AT11" s="9"/>
      <c r="AU11" s="9"/>
      <c r="AV11" s="9"/>
      <c r="AW11" s="9"/>
      <c r="AX11" s="9"/>
      <c r="AY11" s="9"/>
      <c r="AZ11" s="9"/>
      <c r="BA11" s="9"/>
      <c r="BB11" s="9"/>
    </row>
    <row r="12" spans="1:54" ht="13">
      <c r="B12" s="270" t="s">
        <v>342</v>
      </c>
      <c r="C12" s="271">
        <v>30</v>
      </c>
      <c r="D12" s="200"/>
      <c r="E12" s="200"/>
      <c r="F12" s="1356"/>
      <c r="G12" s="1356"/>
      <c r="H12" s="1356"/>
      <c r="I12" s="1356"/>
      <c r="J12" s="1356"/>
      <c r="K12" s="1356"/>
      <c r="L12" s="1356"/>
      <c r="AO12" s="9"/>
      <c r="AP12" s="9"/>
      <c r="AQ12" s="9"/>
      <c r="AR12" s="9"/>
      <c r="AS12" s="9"/>
      <c r="AT12" s="9"/>
      <c r="AU12" s="9"/>
      <c r="AV12" s="9"/>
      <c r="AW12" s="9"/>
      <c r="AX12" s="9"/>
      <c r="AY12" s="9"/>
      <c r="AZ12" s="9"/>
      <c r="BA12" s="9"/>
      <c r="BB12" s="9"/>
    </row>
    <row r="13" spans="1:54" ht="31.5" customHeight="1">
      <c r="B13" s="270" t="s">
        <v>352</v>
      </c>
      <c r="C13" s="272">
        <v>0</v>
      </c>
      <c r="D13" s="200"/>
      <c r="E13" s="200"/>
      <c r="F13" s="200"/>
      <c r="G13" s="200"/>
      <c r="H13" s="175"/>
      <c r="I13" s="175"/>
      <c r="Q13" s="210"/>
      <c r="AO13" s="9"/>
      <c r="AP13" s="9"/>
      <c r="AQ13" s="9"/>
      <c r="AR13" s="9"/>
      <c r="AS13" s="9"/>
      <c r="AT13" s="9"/>
      <c r="AU13" s="9"/>
      <c r="AV13" s="9"/>
      <c r="AW13" s="9"/>
      <c r="AX13" s="9"/>
      <c r="AY13" s="9"/>
      <c r="AZ13" s="9"/>
      <c r="BA13" s="9"/>
      <c r="BB13" s="9"/>
    </row>
    <row r="14" spans="1:54" ht="18" customHeight="1">
      <c r="B14" s="202"/>
      <c r="C14" s="203"/>
      <c r="D14" s="200"/>
      <c r="E14" s="200"/>
      <c r="F14" s="200"/>
      <c r="G14" s="200"/>
      <c r="H14" s="175"/>
      <c r="I14" s="175"/>
      <c r="L14" s="178"/>
      <c r="M14" s="178"/>
      <c r="N14" s="178"/>
      <c r="O14" s="178"/>
      <c r="P14" s="178"/>
      <c r="Q14" s="178"/>
      <c r="AO14" s="9"/>
      <c r="AP14" s="9"/>
      <c r="AQ14" s="9"/>
      <c r="AR14" s="9"/>
      <c r="AS14" s="9"/>
      <c r="AT14" s="9"/>
      <c r="AU14" s="9"/>
      <c r="AV14" s="9"/>
      <c r="AW14" s="9"/>
      <c r="AX14" s="9"/>
      <c r="AY14" s="9"/>
      <c r="AZ14" s="9"/>
      <c r="BA14" s="9"/>
      <c r="BB14" s="9"/>
    </row>
    <row r="15" spans="1:54" s="603" customFormat="1" ht="24.5" customHeight="1">
      <c r="A15" s="601"/>
      <c r="B15" s="1352" t="s">
        <v>284</v>
      </c>
      <c r="C15" s="1352"/>
      <c r="D15" s="1352"/>
      <c r="E15" s="1352"/>
      <c r="F15" s="1352"/>
      <c r="G15" s="1352"/>
      <c r="H15" s="1352"/>
      <c r="I15" s="1352"/>
      <c r="J15" s="1352"/>
      <c r="K15" s="602"/>
      <c r="L15" s="1353" t="s">
        <v>274</v>
      </c>
      <c r="M15" s="1354"/>
      <c r="N15" s="1354"/>
      <c r="O15" s="1354"/>
      <c r="P15" s="1354"/>
      <c r="Q15" s="1355"/>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BB15" s="602"/>
    </row>
    <row r="16" spans="1:54" s="604" customFormat="1" ht="80">
      <c r="A16" s="175"/>
      <c r="B16" s="201" t="s">
        <v>285</v>
      </c>
      <c r="C16" s="201" t="s">
        <v>286</v>
      </c>
      <c r="D16" s="201" t="s">
        <v>239</v>
      </c>
      <c r="E16" s="201" t="s">
        <v>240</v>
      </c>
      <c r="F16" s="201" t="s">
        <v>495</v>
      </c>
      <c r="G16" s="201" t="s">
        <v>337</v>
      </c>
      <c r="H16" s="201" t="s">
        <v>241</v>
      </c>
      <c r="I16" s="201" t="s">
        <v>242</v>
      </c>
      <c r="J16" s="201" t="s">
        <v>243</v>
      </c>
      <c r="L16" s="201" t="s">
        <v>366</v>
      </c>
      <c r="M16" s="201" t="s">
        <v>384</v>
      </c>
      <c r="N16" s="605" t="s">
        <v>385</v>
      </c>
      <c r="O16" s="201" t="s">
        <v>252</v>
      </c>
      <c r="P16" s="201" t="s">
        <v>367</v>
      </c>
      <c r="Q16" s="201" t="s">
        <v>368</v>
      </c>
      <c r="AI16" s="606"/>
      <c r="AJ16" s="606"/>
      <c r="AK16" s="606"/>
      <c r="AL16" s="606"/>
      <c r="AM16" s="606"/>
      <c r="AN16" s="606"/>
      <c r="AO16" s="606"/>
      <c r="AP16" s="606"/>
      <c r="AQ16" s="606"/>
      <c r="AR16" s="606"/>
      <c r="AS16" s="606"/>
      <c r="AT16" s="606"/>
      <c r="AU16" s="606"/>
      <c r="AV16" s="606"/>
    </row>
    <row r="17" spans="1:48" s="219" customFormat="1" ht="48" customHeight="1">
      <c r="B17" s="609" t="s">
        <v>287</v>
      </c>
      <c r="C17" s="610" t="s">
        <v>288</v>
      </c>
      <c r="D17" s="611">
        <v>4</v>
      </c>
      <c r="E17" s="611">
        <v>1</v>
      </c>
      <c r="F17" s="609" t="s">
        <v>496</v>
      </c>
      <c r="G17" s="609" t="s">
        <v>346</v>
      </c>
      <c r="H17" s="609" t="s">
        <v>36</v>
      </c>
      <c r="I17" s="612">
        <v>50</v>
      </c>
      <c r="J17" s="613">
        <f t="shared" ref="J17:J37" si="0">(I17*E17)+(I17*D17)</f>
        <v>250</v>
      </c>
      <c r="L17" s="609" t="s">
        <v>287</v>
      </c>
      <c r="M17" s="614" t="str">
        <f t="shared" ref="M17:M24" si="1">IF(C17="","",C17)</f>
        <v>A</v>
      </c>
      <c r="N17" s="615">
        <v>100</v>
      </c>
      <c r="O17" s="616" t="str">
        <f>VLOOKUP(L17,lists!$B$5:$C$21,2,FALSE)</f>
        <v>Lineal Feet</v>
      </c>
      <c r="P17" s="610" t="s">
        <v>363</v>
      </c>
      <c r="Q17" s="610" t="s">
        <v>364</v>
      </c>
      <c r="AI17" s="617"/>
      <c r="AJ17" s="617"/>
      <c r="AK17" s="617"/>
      <c r="AL17" s="617"/>
      <c r="AM17" s="617"/>
      <c r="AN17" s="617"/>
      <c r="AO17" s="617"/>
      <c r="AP17" s="617"/>
      <c r="AQ17" s="617"/>
      <c r="AR17" s="617"/>
      <c r="AS17" s="617"/>
      <c r="AT17" s="617"/>
      <c r="AU17" s="617"/>
      <c r="AV17" s="617"/>
    </row>
    <row r="18" spans="1:48" s="219" customFormat="1" ht="43.5" customHeight="1">
      <c r="B18" s="609" t="s">
        <v>289</v>
      </c>
      <c r="C18" s="610" t="s">
        <v>290</v>
      </c>
      <c r="D18" s="611">
        <v>5</v>
      </c>
      <c r="E18" s="611">
        <v>0</v>
      </c>
      <c r="F18" s="609" t="s">
        <v>496</v>
      </c>
      <c r="G18" s="609" t="s">
        <v>537</v>
      </c>
      <c r="H18" s="609" t="s">
        <v>36</v>
      </c>
      <c r="I18" s="612">
        <v>60</v>
      </c>
      <c r="J18" s="613">
        <f t="shared" si="0"/>
        <v>300</v>
      </c>
      <c r="L18" s="609" t="s">
        <v>289</v>
      </c>
      <c r="M18" s="614" t="str">
        <f t="shared" si="1"/>
        <v>B</v>
      </c>
      <c r="N18" s="618">
        <v>200</v>
      </c>
      <c r="O18" s="616" t="str">
        <f>VLOOKUP(L18,lists!$B$5:$C$21,2,FALSE)</f>
        <v>Sqft of Lit Area</v>
      </c>
      <c r="P18" s="610" t="s">
        <v>363</v>
      </c>
      <c r="Q18" s="610" t="s">
        <v>365</v>
      </c>
      <c r="AI18" s="617"/>
      <c r="AJ18" s="617"/>
      <c r="AK18" s="617"/>
      <c r="AL18" s="617"/>
      <c r="AM18" s="617"/>
      <c r="AN18" s="617"/>
      <c r="AO18" s="617"/>
      <c r="AP18" s="617"/>
      <c r="AQ18" s="617"/>
      <c r="AR18" s="617"/>
      <c r="AS18" s="617"/>
      <c r="AT18" s="617"/>
      <c r="AU18" s="617"/>
      <c r="AV18" s="617"/>
    </row>
    <row r="19" spans="1:48" s="219" customFormat="1" ht="45.75" customHeight="1">
      <c r="B19" s="62"/>
      <c r="C19" s="619"/>
      <c r="D19" s="620"/>
      <c r="E19" s="620"/>
      <c r="F19" s="123"/>
      <c r="G19" s="62"/>
      <c r="H19" s="123"/>
      <c r="I19" s="64"/>
      <c r="J19" s="621">
        <f t="shared" si="0"/>
        <v>0</v>
      </c>
      <c r="L19" s="123" t="str">
        <f>IF(B19="","",B19)</f>
        <v/>
      </c>
      <c r="M19" s="72" t="str">
        <f>IF(C19="","",C19)</f>
        <v/>
      </c>
      <c r="N19" s="622"/>
      <c r="O19" s="623" t="e">
        <f>VLOOKUP(L19,lists!$B$5:$C$21,2,FALSE)</f>
        <v>#N/A</v>
      </c>
      <c r="P19" s="72"/>
      <c r="Q19" s="72"/>
    </row>
    <row r="20" spans="1:48" s="219" customFormat="1" ht="43.5" customHeight="1">
      <c r="B20" s="62"/>
      <c r="C20" s="619"/>
      <c r="D20" s="620"/>
      <c r="E20" s="620"/>
      <c r="F20" s="123"/>
      <c r="G20" s="62"/>
      <c r="H20" s="123"/>
      <c r="I20" s="64"/>
      <c r="J20" s="621">
        <f t="shared" si="0"/>
        <v>0</v>
      </c>
      <c r="L20" s="123" t="str">
        <f>IF(B20="","",B20)</f>
        <v/>
      </c>
      <c r="M20" s="72" t="str">
        <f>IF(C20="","",C20)</f>
        <v/>
      </c>
      <c r="N20" s="622"/>
      <c r="O20" s="623" t="e">
        <f>VLOOKUP(L20,lists!$B$5:$C$21,2,FALSE)</f>
        <v>#N/A</v>
      </c>
      <c r="P20" s="72"/>
      <c r="Q20" s="72"/>
      <c r="R20" s="624" t="s">
        <v>537</v>
      </c>
    </row>
    <row r="21" spans="1:48" s="219" customFormat="1" ht="42.75" customHeight="1">
      <c r="B21" s="62"/>
      <c r="C21" s="619"/>
      <c r="D21" s="619"/>
      <c r="E21" s="620"/>
      <c r="F21" s="123"/>
      <c r="G21" s="62"/>
      <c r="H21" s="123"/>
      <c r="I21" s="64"/>
      <c r="J21" s="621">
        <f t="shared" si="0"/>
        <v>0</v>
      </c>
      <c r="L21" s="123" t="str">
        <f t="shared" ref="L21:L37" si="2">IF(B21="","",B21)</f>
        <v/>
      </c>
      <c r="M21" s="72" t="str">
        <f t="shared" si="1"/>
        <v/>
      </c>
      <c r="N21" s="622"/>
      <c r="O21" s="623" t="e">
        <f>VLOOKUP(L21,lists!$B$5:$C$21,2,FALSE)</f>
        <v>#N/A</v>
      </c>
      <c r="P21" s="72"/>
      <c r="Q21" s="72"/>
      <c r="R21" s="624" t="s">
        <v>346</v>
      </c>
    </row>
    <row r="22" spans="1:48" s="219" customFormat="1" ht="49.5" customHeight="1">
      <c r="B22" s="62"/>
      <c r="C22" s="620"/>
      <c r="D22" s="620"/>
      <c r="E22" s="620"/>
      <c r="F22" s="62"/>
      <c r="G22" s="62"/>
      <c r="H22" s="123"/>
      <c r="I22" s="64"/>
      <c r="J22" s="621">
        <f t="shared" si="0"/>
        <v>0</v>
      </c>
      <c r="L22" s="123" t="str">
        <f t="shared" si="2"/>
        <v/>
      </c>
      <c r="M22" s="72" t="str">
        <f t="shared" si="1"/>
        <v/>
      </c>
      <c r="N22" s="622"/>
      <c r="O22" s="623" t="e">
        <f>VLOOKUP(L22,lists!$B$5:$C$21,2,FALSE)</f>
        <v>#N/A</v>
      </c>
      <c r="P22" s="72"/>
      <c r="Q22" s="72"/>
      <c r="R22" s="625" t="s">
        <v>347</v>
      </c>
    </row>
    <row r="23" spans="1:48" s="219" customFormat="1" ht="45.75" customHeight="1">
      <c r="B23" s="62"/>
      <c r="C23" s="620"/>
      <c r="D23" s="620"/>
      <c r="E23" s="620"/>
      <c r="F23" s="62"/>
      <c r="G23" s="62"/>
      <c r="H23" s="123"/>
      <c r="I23" s="64"/>
      <c r="J23" s="621">
        <f t="shared" si="0"/>
        <v>0</v>
      </c>
      <c r="L23" s="123" t="str">
        <f t="shared" si="2"/>
        <v/>
      </c>
      <c r="M23" s="72" t="str">
        <f t="shared" si="1"/>
        <v/>
      </c>
      <c r="N23" s="622"/>
      <c r="O23" s="623" t="e">
        <f>VLOOKUP(L23,lists!$B$5:$C$21,2,FALSE)</f>
        <v>#N/A</v>
      </c>
      <c r="P23" s="72"/>
      <c r="Q23" s="72"/>
      <c r="R23" s="625" t="s">
        <v>348</v>
      </c>
    </row>
    <row r="24" spans="1:48" s="219" customFormat="1" ht="45" customHeight="1">
      <c r="A24" s="617"/>
      <c r="B24" s="62"/>
      <c r="C24" s="620"/>
      <c r="D24" s="620"/>
      <c r="E24" s="620"/>
      <c r="F24" s="62"/>
      <c r="G24" s="62"/>
      <c r="H24" s="123"/>
      <c r="I24" s="64"/>
      <c r="J24" s="621">
        <f t="shared" si="0"/>
        <v>0</v>
      </c>
      <c r="L24" s="123" t="str">
        <f t="shared" si="2"/>
        <v/>
      </c>
      <c r="M24" s="72" t="str">
        <f t="shared" si="1"/>
        <v/>
      </c>
      <c r="N24" s="622"/>
      <c r="O24" s="623" t="e">
        <f>VLOOKUP(L24,lists!$B$5:$C$21,2,FALSE)</f>
        <v>#N/A</v>
      </c>
      <c r="P24" s="72"/>
      <c r="Q24" s="72"/>
      <c r="R24" s="625" t="s">
        <v>349</v>
      </c>
    </row>
    <row r="25" spans="1:48" s="219" customFormat="1" ht="45.75" customHeight="1">
      <c r="A25" s="626"/>
      <c r="B25" s="62"/>
      <c r="C25" s="620"/>
      <c r="D25" s="620"/>
      <c r="E25" s="620"/>
      <c r="F25" s="62"/>
      <c r="G25" s="62"/>
      <c r="H25" s="123"/>
      <c r="I25" s="64"/>
      <c r="J25" s="621">
        <f t="shared" si="0"/>
        <v>0</v>
      </c>
      <c r="L25" s="123" t="str">
        <f t="shared" si="2"/>
        <v/>
      </c>
      <c r="M25" s="72" t="str">
        <f>IF(C25="","",C25)</f>
        <v/>
      </c>
      <c r="N25" s="622"/>
      <c r="O25" s="623" t="e">
        <f>VLOOKUP(L25,lists!$B$5:$C$21,2,FALSE)</f>
        <v>#N/A</v>
      </c>
      <c r="P25" s="72"/>
      <c r="Q25" s="72"/>
      <c r="R25" s="625" t="s">
        <v>351</v>
      </c>
    </row>
    <row r="26" spans="1:48" s="219" customFormat="1" ht="45" customHeight="1">
      <c r="B26" s="62"/>
      <c r="C26" s="620"/>
      <c r="D26" s="620"/>
      <c r="E26" s="620"/>
      <c r="F26" s="62"/>
      <c r="G26" s="62"/>
      <c r="H26" s="123"/>
      <c r="I26" s="64"/>
      <c r="J26" s="621">
        <f t="shared" si="0"/>
        <v>0</v>
      </c>
      <c r="L26" s="123" t="str">
        <f t="shared" si="2"/>
        <v/>
      </c>
      <c r="M26" s="72" t="str">
        <f t="shared" ref="M26:M37" si="3">IF(C26="","",C26)</f>
        <v/>
      </c>
      <c r="N26" s="622"/>
      <c r="O26" s="623" t="e">
        <f>VLOOKUP(L26,lists!$B$5:$C$21,2,FALSE)</f>
        <v>#N/A</v>
      </c>
      <c r="P26" s="72"/>
      <c r="Q26" s="72"/>
      <c r="R26" s="625" t="s">
        <v>350</v>
      </c>
    </row>
    <row r="27" spans="1:48" s="219" customFormat="1" ht="43.5" customHeight="1">
      <c r="B27" s="62"/>
      <c r="C27" s="620"/>
      <c r="D27" s="620"/>
      <c r="E27" s="620"/>
      <c r="F27" s="62"/>
      <c r="G27" s="62"/>
      <c r="H27" s="123"/>
      <c r="I27" s="64"/>
      <c r="J27" s="621">
        <f t="shared" si="0"/>
        <v>0</v>
      </c>
      <c r="L27" s="123" t="str">
        <f t="shared" si="2"/>
        <v/>
      </c>
      <c r="M27" s="72" t="str">
        <f t="shared" si="3"/>
        <v/>
      </c>
      <c r="N27" s="622"/>
      <c r="O27" s="623" t="e">
        <f>VLOOKUP(L27,lists!$B$5:$C$21,2,FALSE)</f>
        <v>#N/A</v>
      </c>
      <c r="P27" s="72"/>
      <c r="Q27" s="72"/>
    </row>
    <row r="28" spans="1:48" s="219" customFormat="1" ht="45" customHeight="1">
      <c r="B28" s="62"/>
      <c r="C28" s="620"/>
      <c r="D28" s="620"/>
      <c r="E28" s="620"/>
      <c r="F28" s="62"/>
      <c r="G28" s="62"/>
      <c r="H28" s="123"/>
      <c r="I28" s="64"/>
      <c r="J28" s="621">
        <f t="shared" si="0"/>
        <v>0</v>
      </c>
      <c r="L28" s="123" t="str">
        <f t="shared" si="2"/>
        <v/>
      </c>
      <c r="M28" s="72" t="str">
        <f t="shared" si="3"/>
        <v/>
      </c>
      <c r="N28" s="622"/>
      <c r="O28" s="623" t="e">
        <f>VLOOKUP(L28,lists!$B$5:$C$21,2,FALSE)</f>
        <v>#N/A</v>
      </c>
      <c r="P28" s="72"/>
      <c r="Q28" s="72"/>
    </row>
    <row r="29" spans="1:48" s="219" customFormat="1" ht="51.75" customHeight="1">
      <c r="B29" s="62"/>
      <c r="C29" s="620"/>
      <c r="D29" s="620"/>
      <c r="E29" s="620"/>
      <c r="F29" s="62"/>
      <c r="G29" s="62"/>
      <c r="H29" s="123"/>
      <c r="I29" s="64"/>
      <c r="J29" s="621">
        <f t="shared" si="0"/>
        <v>0</v>
      </c>
      <c r="L29" s="123" t="str">
        <f t="shared" si="2"/>
        <v/>
      </c>
      <c r="M29" s="72" t="str">
        <f t="shared" si="3"/>
        <v/>
      </c>
      <c r="N29" s="622"/>
      <c r="O29" s="623" t="e">
        <f>VLOOKUP(L29,lists!$B$5:$C$21,2,FALSE)</f>
        <v>#N/A</v>
      </c>
      <c r="P29" s="72"/>
      <c r="Q29" s="72"/>
    </row>
    <row r="30" spans="1:48" s="219" customFormat="1" ht="45.75" customHeight="1">
      <c r="B30" s="62"/>
      <c r="C30" s="620"/>
      <c r="D30" s="620"/>
      <c r="E30" s="620"/>
      <c r="F30" s="62"/>
      <c r="G30" s="62"/>
      <c r="H30" s="123"/>
      <c r="I30" s="64"/>
      <c r="J30" s="621">
        <f t="shared" si="0"/>
        <v>0</v>
      </c>
      <c r="L30" s="123" t="str">
        <f t="shared" si="2"/>
        <v/>
      </c>
      <c r="M30" s="72" t="str">
        <f t="shared" si="3"/>
        <v/>
      </c>
      <c r="N30" s="622"/>
      <c r="O30" s="623" t="e">
        <f>VLOOKUP(L30,lists!$B$5:$C$21,2,FALSE)</f>
        <v>#N/A</v>
      </c>
      <c r="P30" s="72"/>
      <c r="Q30" s="72"/>
    </row>
    <row r="31" spans="1:48" s="219" customFormat="1" ht="50.25" customHeight="1">
      <c r="B31" s="62"/>
      <c r="C31" s="620"/>
      <c r="D31" s="620"/>
      <c r="E31" s="620"/>
      <c r="F31" s="62"/>
      <c r="G31" s="62"/>
      <c r="H31" s="123"/>
      <c r="I31" s="64"/>
      <c r="J31" s="621">
        <f t="shared" si="0"/>
        <v>0</v>
      </c>
      <c r="L31" s="123" t="str">
        <f t="shared" si="2"/>
        <v/>
      </c>
      <c r="M31" s="72" t="str">
        <f t="shared" si="3"/>
        <v/>
      </c>
      <c r="N31" s="622"/>
      <c r="O31" s="623" t="e">
        <f>VLOOKUP(L31,lists!$B$5:$C$21,2,FALSE)</f>
        <v>#N/A</v>
      </c>
      <c r="P31" s="72"/>
      <c r="Q31" s="72"/>
    </row>
    <row r="32" spans="1:48" s="219" customFormat="1" ht="42.75" customHeight="1">
      <c r="B32" s="62"/>
      <c r="C32" s="620"/>
      <c r="D32" s="620"/>
      <c r="E32" s="620"/>
      <c r="F32" s="62"/>
      <c r="G32" s="62"/>
      <c r="H32" s="123"/>
      <c r="I32" s="64"/>
      <c r="J32" s="621">
        <f t="shared" si="0"/>
        <v>0</v>
      </c>
      <c r="L32" s="123" t="str">
        <f t="shared" si="2"/>
        <v/>
      </c>
      <c r="M32" s="72" t="str">
        <f t="shared" si="3"/>
        <v/>
      </c>
      <c r="N32" s="622"/>
      <c r="O32" s="623" t="e">
        <f>VLOOKUP(L32,lists!$B$5:$C$21,2,FALSE)</f>
        <v>#N/A</v>
      </c>
      <c r="P32" s="72"/>
      <c r="Q32" s="72"/>
    </row>
    <row r="33" spans="1:17" s="219" customFormat="1" ht="47.25" customHeight="1">
      <c r="B33" s="62"/>
      <c r="C33" s="620"/>
      <c r="D33" s="620"/>
      <c r="E33" s="620"/>
      <c r="F33" s="62"/>
      <c r="G33" s="62"/>
      <c r="H33" s="123"/>
      <c r="I33" s="64"/>
      <c r="J33" s="621">
        <f t="shared" si="0"/>
        <v>0</v>
      </c>
      <c r="L33" s="123" t="str">
        <f t="shared" si="2"/>
        <v/>
      </c>
      <c r="M33" s="72" t="str">
        <f t="shared" si="3"/>
        <v/>
      </c>
      <c r="N33" s="622"/>
      <c r="O33" s="623" t="e">
        <f>VLOOKUP(L33,lists!$B$5:$C$21,2,FALSE)</f>
        <v>#N/A</v>
      </c>
      <c r="P33" s="72"/>
      <c r="Q33" s="72"/>
    </row>
    <row r="34" spans="1:17" s="219" customFormat="1" ht="45.75" customHeight="1">
      <c r="B34" s="62"/>
      <c r="C34" s="620"/>
      <c r="D34" s="620"/>
      <c r="E34" s="620"/>
      <c r="F34" s="62"/>
      <c r="G34" s="62"/>
      <c r="H34" s="123"/>
      <c r="I34" s="64"/>
      <c r="J34" s="621">
        <f t="shared" si="0"/>
        <v>0</v>
      </c>
      <c r="L34" s="123" t="str">
        <f t="shared" si="2"/>
        <v/>
      </c>
      <c r="M34" s="72" t="str">
        <f t="shared" si="3"/>
        <v/>
      </c>
      <c r="N34" s="622"/>
      <c r="O34" s="623" t="e">
        <f>VLOOKUP(L34,lists!$B$5:$C$21,2,FALSE)</f>
        <v>#N/A</v>
      </c>
      <c r="P34" s="72"/>
      <c r="Q34" s="72"/>
    </row>
    <row r="35" spans="1:17" s="219" customFormat="1" ht="41.25" customHeight="1">
      <c r="B35" s="62"/>
      <c r="C35" s="620"/>
      <c r="D35" s="620"/>
      <c r="E35" s="620"/>
      <c r="F35" s="62"/>
      <c r="G35" s="62"/>
      <c r="H35" s="123"/>
      <c r="I35" s="64"/>
      <c r="J35" s="621">
        <f t="shared" si="0"/>
        <v>0</v>
      </c>
      <c r="L35" s="123" t="str">
        <f t="shared" si="2"/>
        <v/>
      </c>
      <c r="M35" s="72" t="str">
        <f t="shared" si="3"/>
        <v/>
      </c>
      <c r="N35" s="622"/>
      <c r="O35" s="623" t="e">
        <f>VLOOKUP(L35,lists!$B$5:$C$21,2,FALSE)</f>
        <v>#N/A</v>
      </c>
      <c r="P35" s="72"/>
      <c r="Q35" s="72"/>
    </row>
    <row r="36" spans="1:17" s="219" customFormat="1" ht="41.25" customHeight="1">
      <c r="B36" s="62"/>
      <c r="C36" s="620"/>
      <c r="D36" s="620"/>
      <c r="E36" s="620"/>
      <c r="F36" s="62"/>
      <c r="G36" s="62"/>
      <c r="H36" s="123"/>
      <c r="I36" s="64"/>
      <c r="J36" s="621">
        <f t="shared" si="0"/>
        <v>0</v>
      </c>
      <c r="L36" s="123" t="str">
        <f t="shared" si="2"/>
        <v/>
      </c>
      <c r="M36" s="72" t="str">
        <f t="shared" si="3"/>
        <v/>
      </c>
      <c r="N36" s="622"/>
      <c r="O36" s="623" t="e">
        <f>VLOOKUP(L36,lists!$B$5:$C$21,2,FALSE)</f>
        <v>#N/A</v>
      </c>
      <c r="P36" s="72"/>
      <c r="Q36" s="72"/>
    </row>
    <row r="37" spans="1:17" s="219" customFormat="1" ht="51.75" customHeight="1">
      <c r="B37" s="62"/>
      <c r="C37" s="620"/>
      <c r="D37" s="620"/>
      <c r="E37" s="620"/>
      <c r="F37" s="62"/>
      <c r="G37" s="62"/>
      <c r="H37" s="123"/>
      <c r="I37" s="64"/>
      <c r="J37" s="621">
        <f t="shared" si="0"/>
        <v>0</v>
      </c>
      <c r="L37" s="123" t="str">
        <f t="shared" si="2"/>
        <v/>
      </c>
      <c r="M37" s="72" t="str">
        <f t="shared" si="3"/>
        <v/>
      </c>
      <c r="N37" s="622"/>
      <c r="O37" s="623" t="e">
        <f>VLOOKUP(L37,lists!$B$5:$C$21,2,FALSE)</f>
        <v>#N/A</v>
      </c>
      <c r="P37" s="72"/>
      <c r="Q37" s="72"/>
    </row>
    <row r="38" spans="1:17" s="106" customFormat="1" ht="13">
      <c r="A38" s="112"/>
      <c r="B38" s="163" t="s">
        <v>246</v>
      </c>
      <c r="C38" s="164"/>
      <c r="D38" s="164">
        <f>SUM(D19:D37)</f>
        <v>0</v>
      </c>
      <c r="E38" s="164">
        <f>SUM(E19:E37)</f>
        <v>0</v>
      </c>
      <c r="F38" s="164"/>
      <c r="G38" s="164"/>
      <c r="H38" s="164"/>
      <c r="I38" s="208">
        <f>SUM(J19:J37)</f>
        <v>0</v>
      </c>
    </row>
    <row r="39" spans="1:17">
      <c r="B39" s="175"/>
      <c r="C39" s="167"/>
      <c r="D39" s="167"/>
      <c r="E39" s="167"/>
      <c r="F39" s="167"/>
      <c r="G39" s="112"/>
      <c r="H39" s="112"/>
      <c r="I39" s="112"/>
      <c r="J39"/>
      <c r="L39" s="178"/>
      <c r="M39" s="178"/>
      <c r="N39" s="178"/>
      <c r="O39" s="178"/>
      <c r="P39" s="178"/>
      <c r="Q39" s="178"/>
    </row>
    <row r="40" spans="1:17" ht="13">
      <c r="B40" s="175"/>
      <c r="C40" s="167"/>
      <c r="D40" s="167"/>
      <c r="E40" s="1350"/>
      <c r="F40" s="1351"/>
      <c r="G40" s="177"/>
      <c r="H40" s="101"/>
      <c r="I40" s="112"/>
      <c r="J40"/>
      <c r="L40" s="1348"/>
      <c r="M40" s="1348"/>
      <c r="N40" s="1348"/>
      <c r="O40" s="1348"/>
      <c r="P40" s="179"/>
      <c r="Q40" s="179"/>
    </row>
    <row r="41" spans="1:17">
      <c r="B41" s="175"/>
      <c r="C41" s="167"/>
      <c r="D41" s="167"/>
      <c r="E41" s="1350"/>
      <c r="F41" s="1350"/>
      <c r="G41" s="112"/>
      <c r="H41" s="101"/>
      <c r="I41" s="112"/>
      <c r="J41"/>
      <c r="L41" s="29"/>
      <c r="M41" s="29"/>
      <c r="N41" s="29"/>
      <c r="O41" s="29"/>
      <c r="P41" s="29"/>
      <c r="Q41" s="29"/>
    </row>
    <row r="42" spans="1:17" ht="27" customHeight="1">
      <c r="B42" s="165"/>
      <c r="G42" s="212"/>
      <c r="J42"/>
    </row>
    <row r="43" spans="1:17" ht="13">
      <c r="B43" s="1345" t="s">
        <v>863</v>
      </c>
      <c r="C43" s="1346"/>
      <c r="D43" s="1346"/>
      <c r="E43" s="1346"/>
      <c r="F43" s="1346"/>
      <c r="G43" s="1346"/>
      <c r="H43" s="1346"/>
      <c r="I43" s="1346"/>
      <c r="J43" s="1347"/>
    </row>
    <row r="44" spans="1:17" ht="27" customHeight="1">
      <c r="B44" s="1305"/>
      <c r="C44" s="1306"/>
      <c r="D44" s="1306"/>
      <c r="E44" s="1306"/>
      <c r="F44" s="1306"/>
      <c r="G44" s="1306"/>
      <c r="H44" s="1306"/>
      <c r="I44" s="1306"/>
      <c r="J44" s="1307"/>
    </row>
    <row r="45" spans="1:17">
      <c r="B45" s="1308"/>
      <c r="C45" s="1309"/>
      <c r="D45" s="1309"/>
      <c r="E45" s="1309"/>
      <c r="F45" s="1309"/>
      <c r="G45" s="1309"/>
      <c r="H45" s="1309"/>
      <c r="I45" s="1309"/>
      <c r="J45" s="1310"/>
    </row>
    <row r="46" spans="1:17" ht="17.25" customHeight="1">
      <c r="B46" s="1308"/>
      <c r="C46" s="1309"/>
      <c r="D46" s="1309"/>
      <c r="E46" s="1309"/>
      <c r="F46" s="1309"/>
      <c r="G46" s="1309"/>
      <c r="H46" s="1309"/>
      <c r="I46" s="1309"/>
      <c r="J46" s="1310"/>
    </row>
    <row r="47" spans="1:17" ht="13">
      <c r="A47" s="124"/>
      <c r="B47" s="1308"/>
      <c r="C47" s="1309"/>
      <c r="D47" s="1309"/>
      <c r="E47" s="1309"/>
      <c r="F47" s="1309"/>
      <c r="G47" s="1309"/>
      <c r="H47" s="1309"/>
      <c r="I47" s="1309"/>
      <c r="J47" s="1310"/>
    </row>
    <row r="48" spans="1:17">
      <c r="B48" s="1308"/>
      <c r="C48" s="1309"/>
      <c r="D48" s="1309"/>
      <c r="E48" s="1309"/>
      <c r="F48" s="1309"/>
      <c r="G48" s="1309"/>
      <c r="H48" s="1309"/>
      <c r="I48" s="1309"/>
      <c r="J48" s="1310"/>
    </row>
    <row r="49" spans="2:10">
      <c r="B49" s="1308"/>
      <c r="C49" s="1309"/>
      <c r="D49" s="1309"/>
      <c r="E49" s="1309"/>
      <c r="F49" s="1309"/>
      <c r="G49" s="1309"/>
      <c r="H49" s="1309"/>
      <c r="I49" s="1309"/>
      <c r="J49" s="1310"/>
    </row>
    <row r="50" spans="2:10">
      <c r="B50" s="1311"/>
      <c r="C50" s="1312"/>
      <c r="D50" s="1312"/>
      <c r="E50" s="1312"/>
      <c r="F50" s="1312"/>
      <c r="G50" s="1312"/>
      <c r="H50" s="1312"/>
      <c r="I50" s="1312"/>
      <c r="J50" s="1313"/>
    </row>
    <row r="51" spans="2:10">
      <c r="B51" s="178"/>
      <c r="C51" s="178"/>
    </row>
    <row r="52" spans="2:10">
      <c r="B52" s="178"/>
      <c r="C52" s="178"/>
    </row>
    <row r="53" spans="2:10">
      <c r="B53" s="178"/>
      <c r="C53" s="178"/>
    </row>
    <row r="54" spans="2:10">
      <c r="B54" s="178"/>
      <c r="C54" s="178"/>
    </row>
    <row r="55" spans="2:10">
      <c r="B55" s="178"/>
      <c r="C55" s="178"/>
    </row>
    <row r="56" spans="2:10">
      <c r="B56" s="178"/>
      <c r="C56" s="178"/>
    </row>
    <row r="57" spans="2:10">
      <c r="B57" s="178"/>
      <c r="C57" s="43"/>
    </row>
    <row r="58" spans="2:10">
      <c r="B58" s="178"/>
      <c r="C58" s="178"/>
    </row>
    <row r="59" spans="2:10">
      <c r="B59" s="178"/>
      <c r="C59" s="178"/>
    </row>
    <row r="60" spans="2:10">
      <c r="B60" s="178"/>
      <c r="C60" s="43"/>
    </row>
    <row r="61" spans="2:10">
      <c r="B61" s="178"/>
      <c r="C61" s="43"/>
    </row>
  </sheetData>
  <sheetProtection sheet="1" objects="1" scenarios="1"/>
  <protectedRanges>
    <protectedRange sqref="I19:I37 B19:G37" name="Range1"/>
  </protectedRanges>
  <mergeCells count="12">
    <mergeCell ref="B1:H1"/>
    <mergeCell ref="E40:F40"/>
    <mergeCell ref="B15:J15"/>
    <mergeCell ref="L15:Q15"/>
    <mergeCell ref="F9:L12"/>
    <mergeCell ref="B6:C6"/>
    <mergeCell ref="B2:J2"/>
    <mergeCell ref="B43:J43"/>
    <mergeCell ref="B44:J50"/>
    <mergeCell ref="L40:O40"/>
    <mergeCell ref="B4:J4"/>
    <mergeCell ref="E41:F41"/>
  </mergeCells>
  <dataValidations count="2">
    <dataValidation type="list" allowBlank="1" showInputMessage="1" showErrorMessage="1" sqref="H17:H37" xr:uid="{00000000-0002-0000-0800-000000000000}">
      <formula1>"Yes,No"</formula1>
    </dataValidation>
    <dataValidation type="list" allowBlank="1" showInputMessage="1" showErrorMessage="1" sqref="G17:G37" xr:uid="{00000000-0002-0000-0800-000001000000}">
      <formula1>$R$20:$R$26</formula1>
    </dataValidation>
  </dataValidations>
  <hyperlinks>
    <hyperlink ref="A1" location="'Project Summary'!A1" display="Click to go back on Project summary tab" xr:uid="{6B24F0DF-C071-404C-AAC8-05A29C941510}"/>
  </hyperlinks>
  <pageMargins left="0.25" right="0.25" top="0.75" bottom="0.75" header="0.3" footer="0.3"/>
  <pageSetup scale="45"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lists!$B$5:$B$21</xm:f>
          </x14:formula1>
          <xm:sqref>B17:B37 L17:L18</xm:sqref>
        </x14:dataValidation>
        <x14:dataValidation type="list" allowBlank="1" showInputMessage="1" showErrorMessage="1" xr:uid="{00000000-0002-0000-0800-000003000000}">
          <x14:formula1>
            <xm:f>lists!$G$4:$G$13</xm:f>
          </x14:formula1>
          <xm:sqref>Q17:Q37</xm:sqref>
        </x14:dataValidation>
        <x14:dataValidation type="list" allowBlank="1" showInputMessage="1" showErrorMessage="1" xr:uid="{00000000-0002-0000-0800-000004000000}">
          <x14:formula1>
            <xm:f>lists!$F$4:$F$13</xm:f>
          </x14:formula1>
          <xm:sqref>P17:P37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0.249977111117893"/>
    <pageSetUpPr fitToPage="1"/>
  </sheetPr>
  <dimension ref="A1:R48"/>
  <sheetViews>
    <sheetView zoomScale="80" zoomScaleNormal="80" workbookViewId="0">
      <selection activeCell="A21" sqref="A21"/>
    </sheetView>
  </sheetViews>
  <sheetFormatPr defaultColWidth="8.81640625" defaultRowHeight="12.5"/>
  <cols>
    <col min="1" max="1" width="18.54296875" style="756" customWidth="1"/>
    <col min="2" max="2" width="16.453125" style="756" customWidth="1"/>
    <col min="3" max="3" width="19.453125" style="756" customWidth="1"/>
    <col min="4" max="4" width="19.81640625" style="756" customWidth="1"/>
    <col min="5" max="5" width="17.453125" style="794" customWidth="1"/>
    <col min="6" max="6" width="22.453125" style="756" customWidth="1"/>
    <col min="7" max="7" width="11.453125" style="756" customWidth="1"/>
    <col min="8" max="8" width="18.81640625" style="756" customWidth="1"/>
    <col min="9" max="9" width="13.453125" style="756" bestFit="1" customWidth="1"/>
    <col min="10" max="10" width="16.81640625" style="756" customWidth="1"/>
    <col min="11" max="11" width="13" style="756" customWidth="1"/>
    <col min="12" max="12" width="8.453125" style="756" customWidth="1"/>
    <col min="13" max="13" width="12.453125" style="756" hidden="1" customWidth="1"/>
    <col min="14" max="17" width="8.81640625" style="756"/>
    <col min="18" max="18" width="0" style="756" hidden="1" customWidth="1"/>
    <col min="19" max="16384" width="8.81640625" style="756"/>
  </cols>
  <sheetData>
    <row r="1" spans="1:18" ht="38" customHeight="1">
      <c r="A1" s="1363" t="s">
        <v>765</v>
      </c>
      <c r="B1" s="1361" t="s">
        <v>45</v>
      </c>
      <c r="C1" s="1361"/>
      <c r="D1" s="1361"/>
      <c r="E1" s="1361"/>
      <c r="F1" s="1361"/>
      <c r="G1" s="1361"/>
      <c r="H1" s="1361"/>
      <c r="I1" s="1361"/>
      <c r="J1" s="1361"/>
      <c r="K1" s="1361"/>
    </row>
    <row r="2" spans="1:18" ht="24" customHeight="1">
      <c r="A2" s="1363"/>
      <c r="B2" s="1360" t="s">
        <v>862</v>
      </c>
      <c r="C2" s="1360"/>
      <c r="D2" s="1360"/>
      <c r="E2" s="1360"/>
      <c r="F2" s="1360"/>
      <c r="G2" s="1360"/>
      <c r="H2" s="1360"/>
      <c r="I2" s="1360"/>
      <c r="J2" s="1360"/>
      <c r="K2" s="1360"/>
    </row>
    <row r="3" spans="1:18" ht="88" customHeight="1">
      <c r="A3" s="857"/>
      <c r="B3" s="1360"/>
      <c r="C3" s="1360"/>
      <c r="D3" s="1360"/>
      <c r="E3" s="1360"/>
      <c r="F3" s="1360"/>
      <c r="G3" s="1360"/>
      <c r="H3" s="1360"/>
      <c r="I3" s="1360"/>
      <c r="J3" s="1360"/>
      <c r="K3" s="1360"/>
      <c r="L3" s="1363"/>
      <c r="M3" s="1363"/>
      <c r="N3" s="1363"/>
    </row>
    <row r="4" spans="1:18" ht="17.25" customHeight="1">
      <c r="A4" s="1372" t="s">
        <v>517</v>
      </c>
      <c r="B4" s="1373"/>
      <c r="C4" s="1373"/>
      <c r="D4" s="1373"/>
      <c r="E4" s="1373"/>
      <c r="F4" s="1373"/>
      <c r="G4" s="1373"/>
      <c r="H4" s="1373"/>
      <c r="I4" s="1373"/>
      <c r="J4" s="1373"/>
      <c r="K4" s="1373"/>
      <c r="L4" s="1363"/>
      <c r="M4" s="1363"/>
      <c r="N4" s="1363"/>
    </row>
    <row r="5" spans="1:18" ht="53.25" customHeight="1">
      <c r="A5" s="1362"/>
      <c r="B5" s="1362"/>
      <c r="C5" s="1362"/>
      <c r="D5" s="1362" t="s">
        <v>325</v>
      </c>
      <c r="E5" s="1362"/>
      <c r="F5" s="1362" t="s">
        <v>326</v>
      </c>
      <c r="G5" s="1362"/>
      <c r="H5" s="1374" t="s">
        <v>526</v>
      </c>
      <c r="I5" s="1375"/>
      <c r="J5" s="1374" t="s">
        <v>527</v>
      </c>
      <c r="K5" s="1375"/>
      <c r="L5" s="755"/>
    </row>
    <row r="6" spans="1:18" ht="16.5" customHeight="1">
      <c r="A6" s="1366" t="s">
        <v>46</v>
      </c>
      <c r="B6" s="1366"/>
      <c r="C6" s="1366"/>
      <c r="D6" s="1369" t="s">
        <v>802</v>
      </c>
      <c r="E6" s="1364" t="s">
        <v>62</v>
      </c>
      <c r="F6" s="1365" t="s">
        <v>802</v>
      </c>
      <c r="G6" s="1376" t="s">
        <v>62</v>
      </c>
      <c r="H6" s="1378" t="s">
        <v>802</v>
      </c>
      <c r="I6" s="1378" t="s">
        <v>62</v>
      </c>
      <c r="J6" s="1371" t="s">
        <v>802</v>
      </c>
      <c r="K6" s="1371" t="s">
        <v>62</v>
      </c>
    </row>
    <row r="7" spans="1:18" ht="39.75" customHeight="1">
      <c r="A7" s="190" t="s">
        <v>59</v>
      </c>
      <c r="B7" s="1366" t="s">
        <v>63</v>
      </c>
      <c r="C7" s="1366"/>
      <c r="D7" s="1364"/>
      <c r="E7" s="1364"/>
      <c r="F7" s="1365"/>
      <c r="G7" s="1376"/>
      <c r="H7" s="1378"/>
      <c r="I7" s="1378"/>
      <c r="J7" s="1371"/>
      <c r="K7" s="1371"/>
    </row>
    <row r="8" spans="1:18" ht="17.25" customHeight="1">
      <c r="A8" s="191" t="s">
        <v>49</v>
      </c>
      <c r="B8" s="1367" t="s">
        <v>60</v>
      </c>
      <c r="C8" s="1368"/>
      <c r="D8" s="299" t="s">
        <v>1073</v>
      </c>
      <c r="E8" s="296">
        <v>50</v>
      </c>
      <c r="F8" s="509" t="s">
        <v>1077</v>
      </c>
      <c r="G8" s="192">
        <v>150</v>
      </c>
      <c r="H8" s="300">
        <v>16</v>
      </c>
      <c r="I8" s="301">
        <v>50</v>
      </c>
      <c r="J8" s="303">
        <v>17</v>
      </c>
      <c r="K8" s="298">
        <v>150</v>
      </c>
    </row>
    <row r="9" spans="1:18" ht="17.25" customHeight="1">
      <c r="A9" s="191" t="s">
        <v>50</v>
      </c>
      <c r="B9" s="1367" t="s">
        <v>64</v>
      </c>
      <c r="C9" s="1368"/>
      <c r="D9" s="299" t="s">
        <v>1074</v>
      </c>
      <c r="E9" s="296">
        <v>50</v>
      </c>
      <c r="F9" s="509" t="s">
        <v>1078</v>
      </c>
      <c r="G9" s="192">
        <v>150</v>
      </c>
      <c r="H9" s="302">
        <v>12.4</v>
      </c>
      <c r="I9" s="297">
        <v>50</v>
      </c>
      <c r="J9" s="303">
        <v>13</v>
      </c>
      <c r="K9" s="298">
        <v>150</v>
      </c>
    </row>
    <row r="10" spans="1:18" ht="17.25" customHeight="1">
      <c r="A10" s="191" t="s">
        <v>51</v>
      </c>
      <c r="B10" s="1367" t="s">
        <v>65</v>
      </c>
      <c r="C10" s="1368"/>
      <c r="D10" s="299" t="s">
        <v>1075</v>
      </c>
      <c r="E10" s="296">
        <v>50</v>
      </c>
      <c r="F10" s="509" t="s">
        <v>1080</v>
      </c>
      <c r="G10" s="192">
        <v>150</v>
      </c>
      <c r="H10" s="302">
        <v>12.4</v>
      </c>
      <c r="I10" s="297">
        <v>50</v>
      </c>
      <c r="J10" s="303">
        <v>13</v>
      </c>
      <c r="K10" s="298">
        <v>150</v>
      </c>
    </row>
    <row r="11" spans="1:18" ht="17.25" customHeight="1">
      <c r="A11" s="191" t="s">
        <v>55</v>
      </c>
      <c r="B11" s="1367" t="s">
        <v>66</v>
      </c>
      <c r="C11" s="1368"/>
      <c r="D11" s="299" t="s">
        <v>1076</v>
      </c>
      <c r="E11" s="296">
        <v>50</v>
      </c>
      <c r="F11" s="509" t="s">
        <v>1079</v>
      </c>
      <c r="G11" s="192">
        <v>150</v>
      </c>
      <c r="H11" s="302">
        <v>12</v>
      </c>
      <c r="I11" s="297">
        <v>50</v>
      </c>
      <c r="J11" s="303">
        <v>12.5</v>
      </c>
      <c r="K11" s="298">
        <v>150</v>
      </c>
      <c r="R11" s="735" t="s">
        <v>647</v>
      </c>
    </row>
    <row r="12" spans="1:18" ht="17.25" customHeight="1">
      <c r="A12" s="191" t="s">
        <v>67</v>
      </c>
      <c r="B12" s="1367" t="s">
        <v>68</v>
      </c>
      <c r="C12" s="1368"/>
      <c r="D12" s="299" t="s">
        <v>1076</v>
      </c>
      <c r="E12" s="296">
        <v>50</v>
      </c>
      <c r="F12" s="509" t="s">
        <v>1079</v>
      </c>
      <c r="G12" s="192">
        <v>150</v>
      </c>
      <c r="H12" s="302">
        <v>11.2</v>
      </c>
      <c r="I12" s="297">
        <v>50</v>
      </c>
      <c r="J12" s="304" t="s">
        <v>356</v>
      </c>
      <c r="K12" s="304" t="s">
        <v>356</v>
      </c>
      <c r="R12" s="735" t="s">
        <v>648</v>
      </c>
    </row>
    <row r="13" spans="1:18" ht="17.25" customHeight="1">
      <c r="A13" s="191" t="s">
        <v>52</v>
      </c>
      <c r="B13" s="1367" t="s">
        <v>69</v>
      </c>
      <c r="C13" s="1368"/>
      <c r="D13" s="299" t="s">
        <v>1091</v>
      </c>
      <c r="E13" s="296">
        <v>50</v>
      </c>
      <c r="F13" s="1041" t="s">
        <v>1092</v>
      </c>
      <c r="G13" s="192">
        <v>150</v>
      </c>
      <c r="H13" s="302">
        <v>11</v>
      </c>
      <c r="I13" s="297">
        <v>50</v>
      </c>
      <c r="J13" s="304" t="s">
        <v>356</v>
      </c>
      <c r="K13" s="304" t="s">
        <v>356</v>
      </c>
    </row>
    <row r="14" spans="1:18" ht="17.25" customHeight="1">
      <c r="A14" s="996"/>
      <c r="B14" s="996"/>
      <c r="C14" s="996"/>
      <c r="D14" s="996"/>
      <c r="E14" s="996"/>
      <c r="F14" s="996"/>
      <c r="G14" s="996"/>
      <c r="H14" s="996"/>
      <c r="I14" s="996"/>
    </row>
    <row r="15" spans="1:18" ht="17.25" customHeight="1">
      <c r="A15" s="1377" t="s">
        <v>803</v>
      </c>
      <c r="B15" s="1377"/>
      <c r="C15" s="1377"/>
      <c r="D15" s="1377"/>
      <c r="E15" s="1377"/>
      <c r="F15" s="1377"/>
      <c r="G15" s="1377"/>
      <c r="H15" s="1377"/>
      <c r="I15" s="1377"/>
      <c r="J15" s="755"/>
      <c r="K15" s="755"/>
      <c r="L15" s="755"/>
    </row>
    <row r="16" spans="1:18" ht="17.5">
      <c r="A16" s="1370" t="s">
        <v>805</v>
      </c>
      <c r="B16" s="1370"/>
      <c r="C16" s="1370"/>
      <c r="D16" s="1370"/>
      <c r="E16" s="1370"/>
      <c r="F16" s="1370"/>
      <c r="G16" s="1370"/>
      <c r="H16" s="1370"/>
      <c r="I16" s="1370"/>
      <c r="J16" s="755"/>
      <c r="K16" s="755"/>
      <c r="L16" s="755"/>
    </row>
    <row r="17" spans="1:13" ht="17.25" customHeight="1">
      <c r="A17" s="995"/>
      <c r="B17" s="995"/>
      <c r="C17" s="995"/>
      <c r="D17" s="995"/>
      <c r="E17" s="995"/>
      <c r="F17" s="995"/>
      <c r="G17" s="995"/>
      <c r="H17" s="995"/>
      <c r="I17" s="995"/>
      <c r="J17" s="755"/>
      <c r="K17" s="755"/>
      <c r="L17" s="755"/>
    </row>
    <row r="18" spans="1:13" s="760" customFormat="1" ht="12.75" customHeight="1">
      <c r="A18" s="1379" t="s">
        <v>327</v>
      </c>
      <c r="B18" s="1380"/>
      <c r="C18" s="1380"/>
      <c r="D18" s="1380"/>
      <c r="E18" s="1380"/>
      <c r="F18" s="1380"/>
      <c r="G18" s="1380"/>
      <c r="H18" s="1380"/>
      <c r="I18" s="994"/>
    </row>
    <row r="19" spans="1:13" s="797" customFormat="1" ht="53.75" customHeight="1">
      <c r="A19" s="506" t="s">
        <v>5</v>
      </c>
      <c r="B19" s="506" t="s">
        <v>646</v>
      </c>
      <c r="C19" s="506" t="s">
        <v>42</v>
      </c>
      <c r="D19" s="506" t="s">
        <v>2</v>
      </c>
      <c r="E19" s="506" t="s">
        <v>639</v>
      </c>
      <c r="F19" s="506" t="s">
        <v>786</v>
      </c>
      <c r="G19" s="506" t="s">
        <v>71</v>
      </c>
      <c r="H19" s="506" t="s">
        <v>43</v>
      </c>
      <c r="I19" s="756"/>
      <c r="M19" s="796" t="s">
        <v>476</v>
      </c>
    </row>
    <row r="20" spans="1:13" s="797" customFormat="1" ht="26">
      <c r="A20" s="337" t="s">
        <v>113</v>
      </c>
      <c r="B20" s="337" t="s">
        <v>647</v>
      </c>
      <c r="C20" s="337">
        <v>1</v>
      </c>
      <c r="D20" s="337" t="s">
        <v>114</v>
      </c>
      <c r="E20" s="337" t="s">
        <v>649</v>
      </c>
      <c r="F20" s="338">
        <v>67</v>
      </c>
      <c r="G20" s="337">
        <v>12</v>
      </c>
      <c r="H20" s="337">
        <v>1234567</v>
      </c>
      <c r="I20" s="756"/>
      <c r="M20" s="798" t="s">
        <v>125</v>
      </c>
    </row>
    <row r="21" spans="1:13" s="760" customFormat="1">
      <c r="A21" s="62"/>
      <c r="B21" s="62"/>
      <c r="C21" s="62"/>
      <c r="D21" s="62"/>
      <c r="E21" s="62"/>
      <c r="F21" s="62"/>
      <c r="G21" s="62"/>
      <c r="H21" s="62"/>
      <c r="I21" s="756"/>
    </row>
    <row r="22" spans="1:13" s="760" customFormat="1">
      <c r="A22" s="62"/>
      <c r="B22" s="62"/>
      <c r="C22" s="62"/>
      <c r="D22" s="62"/>
      <c r="E22" s="62"/>
      <c r="F22" s="62"/>
      <c r="G22" s="62"/>
      <c r="H22" s="62"/>
      <c r="I22" s="756"/>
    </row>
    <row r="23" spans="1:13" s="760" customFormat="1">
      <c r="A23" s="62"/>
      <c r="B23" s="62"/>
      <c r="C23" s="62"/>
      <c r="D23" s="62"/>
      <c r="E23" s="62"/>
      <c r="F23" s="62"/>
      <c r="G23" s="62"/>
      <c r="H23" s="62"/>
      <c r="I23" s="756"/>
    </row>
    <row r="24" spans="1:13" s="760" customFormat="1">
      <c r="A24" s="62"/>
      <c r="B24" s="62"/>
      <c r="C24" s="62"/>
      <c r="D24" s="62"/>
      <c r="E24" s="62"/>
      <c r="F24" s="62"/>
      <c r="G24" s="62"/>
      <c r="H24" s="62"/>
      <c r="I24" s="756"/>
    </row>
    <row r="25" spans="1:13" s="760" customFormat="1">
      <c r="A25" s="62"/>
      <c r="B25" s="62"/>
      <c r="C25" s="62"/>
      <c r="D25" s="62"/>
      <c r="E25" s="62"/>
      <c r="F25" s="62"/>
      <c r="G25" s="62"/>
      <c r="H25" s="62"/>
      <c r="I25" s="756"/>
    </row>
    <row r="26" spans="1:13" s="760" customFormat="1">
      <c r="A26" s="62"/>
      <c r="B26" s="62"/>
      <c r="C26" s="62"/>
      <c r="D26" s="62"/>
      <c r="E26" s="62"/>
      <c r="F26" s="62"/>
      <c r="G26" s="62"/>
      <c r="H26" s="62"/>
      <c r="I26" s="756"/>
    </row>
    <row r="27" spans="1:13" s="760" customFormat="1">
      <c r="A27" s="62"/>
      <c r="B27" s="62"/>
      <c r="C27" s="62"/>
      <c r="D27" s="62"/>
      <c r="E27" s="62"/>
      <c r="F27" s="62"/>
      <c r="G27" s="62"/>
      <c r="H27" s="62"/>
      <c r="I27" s="756"/>
    </row>
    <row r="28" spans="1:13" s="760" customFormat="1">
      <c r="A28" s="62"/>
      <c r="B28" s="62"/>
      <c r="C28" s="62"/>
      <c r="D28" s="62"/>
      <c r="E28" s="62"/>
      <c r="F28" s="62"/>
      <c r="G28" s="62"/>
      <c r="H28" s="62"/>
      <c r="I28" s="756"/>
    </row>
    <row r="29" spans="1:13" s="760" customFormat="1">
      <c r="A29" s="62"/>
      <c r="B29" s="62"/>
      <c r="C29" s="62"/>
      <c r="D29" s="62"/>
      <c r="E29" s="62"/>
      <c r="F29" s="62"/>
      <c r="G29" s="62"/>
      <c r="H29" s="62"/>
      <c r="I29" s="756"/>
    </row>
    <row r="30" spans="1:13" s="760" customFormat="1">
      <c r="A30" s="62"/>
      <c r="B30" s="62"/>
      <c r="C30" s="62"/>
      <c r="D30" s="62"/>
      <c r="E30" s="62"/>
      <c r="F30" s="62"/>
      <c r="G30" s="62"/>
      <c r="H30" s="62"/>
      <c r="I30" s="756"/>
    </row>
    <row r="31" spans="1:13" s="760" customFormat="1">
      <c r="A31" s="62"/>
      <c r="B31" s="62"/>
      <c r="C31" s="62"/>
      <c r="D31" s="62"/>
      <c r="E31" s="62"/>
      <c r="F31" s="62"/>
      <c r="G31" s="62"/>
      <c r="H31" s="62"/>
      <c r="I31" s="756"/>
    </row>
    <row r="32" spans="1:13" s="760" customFormat="1">
      <c r="A32" s="62"/>
      <c r="B32" s="62"/>
      <c r="C32" s="62"/>
      <c r="D32" s="62"/>
      <c r="E32" s="62"/>
      <c r="F32" s="62"/>
      <c r="G32" s="62"/>
      <c r="H32" s="62"/>
      <c r="I32" s="756"/>
    </row>
    <row r="33" spans="1:9" s="760" customFormat="1">
      <c r="A33" s="62"/>
      <c r="B33" s="62"/>
      <c r="C33" s="62"/>
      <c r="D33" s="62"/>
      <c r="E33" s="62"/>
      <c r="F33" s="62"/>
      <c r="G33" s="62"/>
      <c r="H33" s="62"/>
      <c r="I33" s="756"/>
    </row>
    <row r="34" spans="1:9" s="760" customFormat="1">
      <c r="A34" s="62"/>
      <c r="B34" s="62"/>
      <c r="C34" s="62"/>
      <c r="D34" s="62"/>
      <c r="E34" s="62"/>
      <c r="F34" s="62"/>
      <c r="G34" s="62"/>
      <c r="H34" s="62"/>
      <c r="I34" s="756"/>
    </row>
    <row r="35" spans="1:9" s="760" customFormat="1">
      <c r="A35" s="62"/>
      <c r="B35" s="62"/>
      <c r="C35" s="62"/>
      <c r="D35" s="62"/>
      <c r="E35" s="62"/>
      <c r="F35" s="62"/>
      <c r="G35" s="62"/>
      <c r="H35" s="62"/>
      <c r="I35" s="756"/>
    </row>
    <row r="36" spans="1:9" s="760" customFormat="1">
      <c r="A36" s="62"/>
      <c r="B36" s="62"/>
      <c r="C36" s="62"/>
      <c r="D36" s="62"/>
      <c r="E36" s="62"/>
      <c r="F36" s="62"/>
      <c r="G36" s="62"/>
      <c r="H36" s="62"/>
      <c r="I36" s="756"/>
    </row>
    <row r="37" spans="1:9" s="760" customFormat="1">
      <c r="A37" s="62"/>
      <c r="B37" s="62"/>
      <c r="C37" s="62"/>
      <c r="D37" s="62"/>
      <c r="E37" s="62"/>
      <c r="F37" s="62"/>
      <c r="G37" s="62"/>
      <c r="H37" s="62"/>
      <c r="I37" s="756"/>
    </row>
    <row r="38" spans="1:9" s="760" customFormat="1">
      <c r="A38" s="62"/>
      <c r="B38" s="62"/>
      <c r="C38" s="62"/>
      <c r="D38" s="62"/>
      <c r="E38" s="62"/>
      <c r="F38" s="62"/>
      <c r="G38" s="62"/>
      <c r="H38" s="62"/>
      <c r="I38" s="756"/>
    </row>
    <row r="39" spans="1:9" s="760" customFormat="1">
      <c r="A39" s="62"/>
      <c r="B39" s="62"/>
      <c r="C39" s="62"/>
      <c r="D39" s="62"/>
      <c r="E39" s="62"/>
      <c r="F39" s="63"/>
      <c r="G39" s="62"/>
      <c r="H39" s="62"/>
      <c r="I39" s="756"/>
    </row>
    <row r="40" spans="1:9">
      <c r="E40" s="827"/>
      <c r="F40" s="737"/>
      <c r="G40" s="737"/>
      <c r="H40" s="737"/>
    </row>
    <row r="41" spans="1:9" ht="13">
      <c r="A41" s="987" t="s">
        <v>863</v>
      </c>
      <c r="B41" s="988"/>
      <c r="C41" s="988"/>
      <c r="D41" s="988"/>
      <c r="E41" s="988"/>
      <c r="F41" s="988"/>
      <c r="G41" s="989"/>
    </row>
    <row r="42" spans="1:9">
      <c r="A42" s="1285"/>
      <c r="B42" s="1286"/>
      <c r="C42" s="1286"/>
      <c r="D42" s="1286"/>
      <c r="E42" s="1286"/>
      <c r="F42" s="1286"/>
      <c r="G42" s="1287"/>
    </row>
    <row r="43" spans="1:9">
      <c r="A43" s="1288"/>
      <c r="B43" s="1289"/>
      <c r="C43" s="1289"/>
      <c r="D43" s="1289"/>
      <c r="E43" s="1289"/>
      <c r="F43" s="1289"/>
      <c r="G43" s="1290"/>
    </row>
    <row r="44" spans="1:9">
      <c r="A44" s="1288"/>
      <c r="B44" s="1289"/>
      <c r="C44" s="1289"/>
      <c r="D44" s="1289"/>
      <c r="E44" s="1289"/>
      <c r="F44" s="1289"/>
      <c r="G44" s="1290"/>
    </row>
    <row r="45" spans="1:9">
      <c r="A45" s="1288"/>
      <c r="B45" s="1289"/>
      <c r="C45" s="1289"/>
      <c r="D45" s="1289"/>
      <c r="E45" s="1289"/>
      <c r="F45" s="1289"/>
      <c r="G45" s="1290"/>
    </row>
    <row r="46" spans="1:9">
      <c r="A46" s="1288"/>
      <c r="B46" s="1289"/>
      <c r="C46" s="1289"/>
      <c r="D46" s="1289"/>
      <c r="E46" s="1289"/>
      <c r="F46" s="1289"/>
      <c r="G46" s="1290"/>
    </row>
    <row r="47" spans="1:9">
      <c r="A47" s="1288"/>
      <c r="B47" s="1289"/>
      <c r="C47" s="1289"/>
      <c r="D47" s="1289"/>
      <c r="E47" s="1289"/>
      <c r="F47" s="1289"/>
      <c r="G47" s="1290"/>
    </row>
    <row r="48" spans="1:9">
      <c r="A48" s="1291"/>
      <c r="B48" s="1292"/>
      <c r="C48" s="1292"/>
      <c r="D48" s="1292"/>
      <c r="E48" s="1292"/>
      <c r="F48" s="1292"/>
      <c r="G48" s="1293"/>
    </row>
  </sheetData>
  <sheetProtection algorithmName="SHA-512" hashValue="5az+8knUuBN8JUEd+P0ahSYHUNhf+yKXdLeMtrOccPL1XdfefjPBWDyFZ3Q69acYSY3EhzVQek1IYNpaSuKMMw==" saltValue="4gvYDASyWETok7vuT0Rylw==" spinCount="100000" sheet="1" formatCells="0"/>
  <protectedRanges>
    <protectedRange sqref="A21:H39" name="Range1"/>
  </protectedRanges>
  <mergeCells count="30">
    <mergeCell ref="A42:G48"/>
    <mergeCell ref="L3:N4"/>
    <mergeCell ref="A16:I16"/>
    <mergeCell ref="J6:J7"/>
    <mergeCell ref="K6:K7"/>
    <mergeCell ref="A4:K4"/>
    <mergeCell ref="H5:I5"/>
    <mergeCell ref="J5:K5"/>
    <mergeCell ref="B10:C10"/>
    <mergeCell ref="G6:G7"/>
    <mergeCell ref="A15:I15"/>
    <mergeCell ref="H6:H7"/>
    <mergeCell ref="I6:I7"/>
    <mergeCell ref="A18:H18"/>
    <mergeCell ref="B11:C11"/>
    <mergeCell ref="A6:C6"/>
    <mergeCell ref="E6:E7"/>
    <mergeCell ref="F6:F7"/>
    <mergeCell ref="B7:C7"/>
    <mergeCell ref="B12:C12"/>
    <mergeCell ref="B13:C13"/>
    <mergeCell ref="B8:C8"/>
    <mergeCell ref="B9:C9"/>
    <mergeCell ref="D6:D7"/>
    <mergeCell ref="B2:K3"/>
    <mergeCell ref="B1:K1"/>
    <mergeCell ref="A5:C5"/>
    <mergeCell ref="F5:G5"/>
    <mergeCell ref="D5:E5"/>
    <mergeCell ref="A1:A2"/>
  </mergeCells>
  <dataValidations count="2">
    <dataValidation type="list" allowBlank="1" showInputMessage="1" showErrorMessage="1" sqref="L19" xr:uid="{00000000-0002-0000-0900-000001000000}">
      <formula1>$L$19</formula1>
    </dataValidation>
    <dataValidation type="list" allowBlank="1" showInputMessage="1" showErrorMessage="1" sqref="B20:B39" xr:uid="{AB3B72D5-618C-41C8-9225-1A40056DDFF7}">
      <formula1>$R$11:$R$12</formula1>
    </dataValidation>
  </dataValidations>
  <hyperlinks>
    <hyperlink ref="A1" location="'Project Summary'!A1" display="Click to go back to project summary tab" xr:uid="{8FCDBAB0-9712-4571-924F-9AA468F71A16}"/>
  </hyperlinks>
  <pageMargins left="0.25" right="0.25" top="0.75" bottom="0.75" header="0.3" footer="0.3"/>
  <pageSetup scale="65" orientation="portrait" r:id="rId1"/>
  <rowBreaks count="2" manualBreakCount="2">
    <brk id="39" max="16383" man="1"/>
    <brk id="114"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39997558519241921"/>
    <pageSetUpPr fitToPage="1"/>
  </sheetPr>
  <dimension ref="A1:S49"/>
  <sheetViews>
    <sheetView zoomScale="80" zoomScaleNormal="80" workbookViewId="0">
      <selection activeCell="B20" sqref="B20"/>
    </sheetView>
  </sheetViews>
  <sheetFormatPr defaultColWidth="8.81640625" defaultRowHeight="12.5"/>
  <cols>
    <col min="1" max="1" width="17.453125" style="756" bestFit="1" customWidth="1"/>
    <col min="2" max="2" width="18.6328125" style="756" customWidth="1"/>
    <col min="3" max="3" width="14.453125" style="756" customWidth="1"/>
    <col min="4" max="4" width="14.453125" style="756" bestFit="1" customWidth="1"/>
    <col min="5" max="5" width="15.453125" style="794" customWidth="1"/>
    <col min="6" max="6" width="17.453125" style="756" customWidth="1"/>
    <col min="7" max="7" width="11.453125" style="756" customWidth="1"/>
    <col min="8" max="8" width="12.453125" style="756" bestFit="1" customWidth="1"/>
    <col min="9" max="9" width="16" style="756" customWidth="1"/>
    <col min="10" max="10" width="17.453125" style="756" customWidth="1"/>
    <col min="11" max="11" width="13" style="756" customWidth="1"/>
    <col min="12" max="12" width="14.453125" style="756" customWidth="1"/>
    <col min="13" max="13" width="10.453125" style="756" customWidth="1"/>
    <col min="14" max="14" width="9.453125" style="755" customWidth="1"/>
    <col min="15" max="15" width="24.26953125" style="756" customWidth="1"/>
    <col min="16" max="16" width="9.453125" style="756" customWidth="1"/>
    <col min="17" max="17" width="10.81640625" style="756" hidden="1" customWidth="1"/>
    <col min="18" max="18" width="8.81640625" style="756" hidden="1" customWidth="1"/>
    <col min="19" max="19" width="17.81640625" style="756" hidden="1" customWidth="1"/>
    <col min="20" max="16384" width="8.81640625" style="756"/>
  </cols>
  <sheetData>
    <row r="1" spans="1:16" ht="32" customHeight="1">
      <c r="A1" s="733" t="s">
        <v>766</v>
      </c>
      <c r="B1" s="1411" t="s">
        <v>70</v>
      </c>
      <c r="C1" s="1411"/>
      <c r="D1" s="1411"/>
      <c r="E1" s="1411"/>
      <c r="F1" s="1411"/>
      <c r="G1" s="1411"/>
      <c r="H1" s="1411"/>
      <c r="I1" s="1411"/>
      <c r="J1" s="1411"/>
      <c r="K1" s="1411"/>
      <c r="L1" s="1411"/>
      <c r="M1" s="1411"/>
      <c r="N1" s="1411"/>
    </row>
    <row r="2" spans="1:16" ht="24.75" customHeight="1">
      <c r="B2" s="1409" t="s">
        <v>1099</v>
      </c>
      <c r="C2" s="1409"/>
      <c r="D2" s="1409"/>
      <c r="E2" s="1409"/>
      <c r="F2" s="1409"/>
      <c r="G2" s="1409"/>
      <c r="H2" s="1409"/>
      <c r="I2" s="1409"/>
      <c r="J2" s="1409"/>
      <c r="K2" s="1409"/>
      <c r="L2" s="1409"/>
      <c r="M2" s="1409"/>
      <c r="N2" s="1409"/>
    </row>
    <row r="3" spans="1:16" ht="67" customHeight="1">
      <c r="B3" s="1410"/>
      <c r="C3" s="1410"/>
      <c r="D3" s="1410"/>
      <c r="E3" s="1410"/>
      <c r="F3" s="1410"/>
      <c r="G3" s="1410"/>
      <c r="H3" s="1410"/>
      <c r="I3" s="1410"/>
      <c r="J3" s="1410"/>
      <c r="K3" s="1410"/>
      <c r="L3" s="1410"/>
      <c r="M3" s="1410"/>
      <c r="N3" s="1410"/>
      <c r="O3" s="1408" t="s">
        <v>1100</v>
      </c>
      <c r="P3" s="1408"/>
    </row>
    <row r="4" spans="1:16" ht="17.25" customHeight="1">
      <c r="B4" s="1417" t="s">
        <v>517</v>
      </c>
      <c r="C4" s="1418"/>
      <c r="D4" s="1418"/>
      <c r="E4" s="1418"/>
      <c r="F4" s="1418"/>
      <c r="G4" s="1418"/>
      <c r="H4" s="1418"/>
      <c r="I4" s="1418"/>
      <c r="J4" s="1418"/>
      <c r="K4" s="1418"/>
      <c r="L4" s="1418"/>
      <c r="M4" s="1419"/>
      <c r="N4" s="837"/>
      <c r="O4" s="1408"/>
      <c r="P4" s="1408"/>
    </row>
    <row r="5" spans="1:16" ht="31.5" customHeight="1">
      <c r="B5" s="1412"/>
      <c r="C5" s="1413"/>
      <c r="D5" s="1414"/>
      <c r="E5" s="1374" t="s">
        <v>311</v>
      </c>
      <c r="F5" s="1423"/>
      <c r="G5" s="1375"/>
      <c r="H5" s="1420" t="s">
        <v>313</v>
      </c>
      <c r="I5" s="1421"/>
      <c r="J5" s="1422"/>
      <c r="K5" s="1374" t="s">
        <v>528</v>
      </c>
      <c r="L5" s="1423"/>
      <c r="M5" s="1426"/>
      <c r="O5" s="1408"/>
      <c r="P5" s="1408"/>
    </row>
    <row r="6" spans="1:16" ht="40.5" customHeight="1">
      <c r="B6" s="1415" t="s">
        <v>46</v>
      </c>
      <c r="C6" s="1416"/>
      <c r="D6" s="1429" t="s">
        <v>53</v>
      </c>
      <c r="E6" s="1431" t="s">
        <v>787</v>
      </c>
      <c r="F6" s="1432"/>
      <c r="G6" s="306" t="s">
        <v>58</v>
      </c>
      <c r="H6" s="1424" t="s">
        <v>787</v>
      </c>
      <c r="I6" s="1425"/>
      <c r="J6" s="193" t="s">
        <v>47</v>
      </c>
      <c r="K6" s="1427" t="s">
        <v>787</v>
      </c>
      <c r="L6" s="1428"/>
      <c r="M6" s="838" t="s">
        <v>47</v>
      </c>
      <c r="O6" s="1044" t="s">
        <v>1101</v>
      </c>
      <c r="P6" s="1045" t="s">
        <v>1102</v>
      </c>
    </row>
    <row r="7" spans="1:16" ht="22.5" customHeight="1">
      <c r="B7" s="839" t="s">
        <v>59</v>
      </c>
      <c r="C7" s="721" t="s">
        <v>63</v>
      </c>
      <c r="D7" s="1430"/>
      <c r="E7" s="1040" t="s">
        <v>1081</v>
      </c>
      <c r="F7" s="306" t="s">
        <v>361</v>
      </c>
      <c r="G7" s="306" t="s">
        <v>48</v>
      </c>
      <c r="H7" s="1037" t="s">
        <v>1081</v>
      </c>
      <c r="I7" s="1037" t="s">
        <v>361</v>
      </c>
      <c r="J7" s="193" t="s">
        <v>48</v>
      </c>
      <c r="K7" s="305" t="s">
        <v>312</v>
      </c>
      <c r="L7" s="305" t="s">
        <v>361</v>
      </c>
      <c r="M7" s="838" t="s">
        <v>48</v>
      </c>
    </row>
    <row r="8" spans="1:16" ht="25" customHeight="1">
      <c r="B8" s="1402" t="s">
        <v>49</v>
      </c>
      <c r="C8" s="1405" t="s">
        <v>60</v>
      </c>
      <c r="D8" s="721" t="s">
        <v>1058</v>
      </c>
      <c r="E8" s="307">
        <v>18</v>
      </c>
      <c r="F8" s="307">
        <v>10</v>
      </c>
      <c r="G8" s="308">
        <v>250</v>
      </c>
      <c r="H8" s="194">
        <v>22</v>
      </c>
      <c r="I8" s="195">
        <v>10</v>
      </c>
      <c r="J8" s="196">
        <v>500</v>
      </c>
      <c r="K8" s="1034">
        <v>18</v>
      </c>
      <c r="L8" s="1035">
        <v>10</v>
      </c>
      <c r="M8" s="840">
        <v>250</v>
      </c>
    </row>
    <row r="9" spans="1:16" ht="37.5">
      <c r="B9" s="1403"/>
      <c r="C9" s="1406"/>
      <c r="D9" s="721" t="s">
        <v>1059</v>
      </c>
      <c r="E9" s="307">
        <v>16</v>
      </c>
      <c r="F9" s="309">
        <v>9.5</v>
      </c>
      <c r="G9" s="308">
        <v>250</v>
      </c>
      <c r="H9" s="194">
        <v>20</v>
      </c>
      <c r="I9" s="195">
        <v>10</v>
      </c>
      <c r="J9" s="196">
        <v>500</v>
      </c>
      <c r="K9" s="1034">
        <v>16</v>
      </c>
      <c r="L9" s="1035">
        <v>9.5</v>
      </c>
      <c r="M9" s="840">
        <v>250</v>
      </c>
    </row>
    <row r="10" spans="1:16">
      <c r="B10" s="1404"/>
      <c r="C10" s="1407"/>
      <c r="D10" s="721" t="s">
        <v>1060</v>
      </c>
      <c r="E10" s="307">
        <v>16</v>
      </c>
      <c r="F10" s="309">
        <v>9.5</v>
      </c>
      <c r="G10" s="308">
        <v>250</v>
      </c>
      <c r="H10" s="194">
        <v>20</v>
      </c>
      <c r="I10" s="195">
        <v>10</v>
      </c>
      <c r="J10" s="196">
        <v>500</v>
      </c>
      <c r="K10" s="1034">
        <v>16</v>
      </c>
      <c r="L10" s="1035">
        <v>9.5</v>
      </c>
      <c r="M10" s="840">
        <v>250</v>
      </c>
    </row>
    <row r="11" spans="1:16">
      <c r="B11" s="841" t="s">
        <v>50</v>
      </c>
      <c r="C11" s="722" t="s">
        <v>64</v>
      </c>
      <c r="D11" s="721" t="s">
        <v>54</v>
      </c>
      <c r="E11" s="307" t="s">
        <v>1082</v>
      </c>
      <c r="F11" s="307">
        <v>3.4</v>
      </c>
      <c r="G11" s="308">
        <v>250</v>
      </c>
      <c r="H11" s="194" t="s">
        <v>1087</v>
      </c>
      <c r="I11" s="194">
        <v>3.4</v>
      </c>
      <c r="J11" s="196">
        <v>500</v>
      </c>
      <c r="K11" s="1034">
        <v>13</v>
      </c>
      <c r="L11" s="1034">
        <v>3.4</v>
      </c>
      <c r="M11" s="840">
        <v>250</v>
      </c>
    </row>
    <row r="12" spans="1:16">
      <c r="B12" s="841" t="s">
        <v>51</v>
      </c>
      <c r="C12" s="722" t="s">
        <v>314</v>
      </c>
      <c r="D12" s="721" t="s">
        <v>54</v>
      </c>
      <c r="E12" s="307" t="s">
        <v>1083</v>
      </c>
      <c r="F12" s="307">
        <v>3.3</v>
      </c>
      <c r="G12" s="308">
        <v>250</v>
      </c>
      <c r="H12" s="194" t="s">
        <v>1085</v>
      </c>
      <c r="I12" s="194">
        <v>3.3</v>
      </c>
      <c r="J12" s="196">
        <v>500</v>
      </c>
      <c r="K12" s="1034">
        <v>12.8</v>
      </c>
      <c r="L12" s="1034">
        <v>3.2</v>
      </c>
      <c r="M12" s="840">
        <v>250</v>
      </c>
    </row>
    <row r="13" spans="1:16" ht="12.75" customHeight="1">
      <c r="B13" s="842" t="s">
        <v>55</v>
      </c>
      <c r="C13" s="843" t="s">
        <v>61</v>
      </c>
      <c r="D13" s="844" t="s">
        <v>56</v>
      </c>
      <c r="E13" s="845" t="s">
        <v>1084</v>
      </c>
      <c r="F13" s="845">
        <v>3.3</v>
      </c>
      <c r="G13" s="308">
        <v>250</v>
      </c>
      <c r="H13" s="846" t="s">
        <v>1086</v>
      </c>
      <c r="I13" s="846">
        <v>3.3</v>
      </c>
      <c r="J13" s="196">
        <v>500</v>
      </c>
      <c r="K13" s="1036">
        <v>12.8</v>
      </c>
      <c r="L13" s="1036">
        <v>3.2</v>
      </c>
      <c r="M13" s="840">
        <v>250</v>
      </c>
    </row>
    <row r="14" spans="1:16">
      <c r="B14" s="832"/>
      <c r="C14" s="832"/>
      <c r="D14" s="833"/>
      <c r="E14" s="833"/>
      <c r="F14" s="833"/>
      <c r="G14" s="833"/>
      <c r="H14" s="834"/>
      <c r="I14" s="833"/>
      <c r="J14" s="833"/>
      <c r="K14" s="834"/>
      <c r="L14" s="835"/>
      <c r="M14" s="835"/>
      <c r="N14" s="834"/>
    </row>
    <row r="15" spans="1:16" ht="17.25" customHeight="1">
      <c r="B15" s="1377" t="s">
        <v>446</v>
      </c>
      <c r="C15" s="1377"/>
      <c r="D15" s="1377"/>
      <c r="E15" s="1377"/>
      <c r="F15" s="1377"/>
      <c r="G15" s="1377"/>
      <c r="H15" s="1377"/>
      <c r="I15" s="1377"/>
      <c r="J15" s="1377"/>
      <c r="K15" s="1377"/>
      <c r="L15" s="1377"/>
      <c r="M15" s="856"/>
    </row>
    <row r="16" spans="1:16" ht="17.25" customHeight="1">
      <c r="E16" s="801"/>
      <c r="F16" s="831"/>
      <c r="G16" s="831"/>
      <c r="H16" s="831"/>
      <c r="I16" s="831"/>
      <c r="L16" s="754"/>
      <c r="M16" s="754"/>
    </row>
    <row r="17" spans="2:19" s="760" customFormat="1" ht="22" customHeight="1">
      <c r="B17" s="1395" t="s">
        <v>328</v>
      </c>
      <c r="C17" s="1396"/>
      <c r="D17" s="1396"/>
      <c r="E17" s="1396"/>
      <c r="F17" s="1396"/>
      <c r="G17" s="1396"/>
      <c r="H17" s="1396"/>
      <c r="I17" s="1396"/>
      <c r="J17" s="1396"/>
      <c r="K17" s="1396"/>
      <c r="L17" s="1397"/>
      <c r="N17" s="765"/>
    </row>
    <row r="18" spans="2:19" s="830" customFormat="1" ht="52">
      <c r="B18" s="849" t="s">
        <v>5</v>
      </c>
      <c r="C18" s="849" t="s">
        <v>849</v>
      </c>
      <c r="D18" s="849" t="s">
        <v>42</v>
      </c>
      <c r="E18" s="1398" t="s">
        <v>877</v>
      </c>
      <c r="F18" s="1399"/>
      <c r="G18" s="847" t="s">
        <v>835</v>
      </c>
      <c r="H18" s="847" t="s">
        <v>836</v>
      </c>
      <c r="I18" s="847" t="s">
        <v>837</v>
      </c>
      <c r="J18" s="847" t="s">
        <v>838</v>
      </c>
      <c r="K18" s="848" t="s">
        <v>839</v>
      </c>
      <c r="L18" s="848" t="s">
        <v>840</v>
      </c>
      <c r="N18" s="836"/>
      <c r="O18" s="798"/>
      <c r="Q18" s="798" t="s">
        <v>103</v>
      </c>
      <c r="S18" s="796" t="s">
        <v>476</v>
      </c>
    </row>
    <row r="19" spans="2:19" s="760" customFormat="1" ht="26">
      <c r="B19" s="850" t="s">
        <v>117</v>
      </c>
      <c r="C19" s="850" t="s">
        <v>103</v>
      </c>
      <c r="D19" s="850">
        <v>1</v>
      </c>
      <c r="E19" s="1400" t="s">
        <v>878</v>
      </c>
      <c r="F19" s="1401"/>
      <c r="G19" s="851">
        <v>67</v>
      </c>
      <c r="H19" s="850">
        <v>12</v>
      </c>
      <c r="I19" s="850">
        <v>70</v>
      </c>
      <c r="J19" s="850" t="s">
        <v>870</v>
      </c>
      <c r="K19" s="850">
        <v>1234567</v>
      </c>
      <c r="L19" s="852">
        <v>1234567</v>
      </c>
      <c r="N19" s="765"/>
      <c r="O19" s="798"/>
      <c r="Q19" s="760" t="s">
        <v>795</v>
      </c>
      <c r="S19" s="798" t="s">
        <v>125</v>
      </c>
    </row>
    <row r="20" spans="2:19" s="760" customFormat="1">
      <c r="B20" s="853"/>
      <c r="C20" s="853"/>
      <c r="D20" s="853"/>
      <c r="E20" s="1392"/>
      <c r="F20" s="1393"/>
      <c r="G20" s="854"/>
      <c r="H20" s="853"/>
      <c r="I20" s="853"/>
      <c r="J20" s="853"/>
      <c r="K20" s="853"/>
      <c r="L20" s="855"/>
      <c r="N20" s="765"/>
      <c r="Q20" s="760" t="s">
        <v>796</v>
      </c>
    </row>
    <row r="21" spans="2:19" s="760" customFormat="1">
      <c r="B21" s="853"/>
      <c r="C21" s="853"/>
      <c r="D21" s="853"/>
      <c r="E21" s="1392"/>
      <c r="F21" s="1393"/>
      <c r="G21" s="854"/>
      <c r="H21" s="853"/>
      <c r="I21" s="853"/>
      <c r="J21" s="853"/>
      <c r="K21" s="853"/>
      <c r="L21" s="855"/>
      <c r="N21" s="765"/>
    </row>
    <row r="22" spans="2:19" s="760" customFormat="1">
      <c r="B22" s="853"/>
      <c r="C22" s="853"/>
      <c r="D22" s="853"/>
      <c r="E22" s="1392"/>
      <c r="F22" s="1393"/>
      <c r="G22" s="854"/>
      <c r="H22" s="853"/>
      <c r="I22" s="853"/>
      <c r="J22" s="853"/>
      <c r="K22" s="853"/>
      <c r="L22" s="855"/>
      <c r="N22" s="765"/>
    </row>
    <row r="23" spans="2:19" s="760" customFormat="1">
      <c r="B23" s="853"/>
      <c r="C23" s="853"/>
      <c r="D23" s="853"/>
      <c r="E23" s="1392"/>
      <c r="F23" s="1393"/>
      <c r="G23" s="854"/>
      <c r="H23" s="853"/>
      <c r="I23" s="853"/>
      <c r="J23" s="853"/>
      <c r="K23" s="853"/>
      <c r="L23" s="855"/>
      <c r="N23" s="765"/>
    </row>
    <row r="24" spans="2:19" s="760" customFormat="1">
      <c r="B24" s="853"/>
      <c r="C24" s="853"/>
      <c r="D24" s="853"/>
      <c r="E24" s="1392"/>
      <c r="F24" s="1393"/>
      <c r="G24" s="854"/>
      <c r="H24" s="853"/>
      <c r="I24" s="853"/>
      <c r="J24" s="853"/>
      <c r="K24" s="853"/>
      <c r="L24" s="855"/>
      <c r="N24" s="765"/>
    </row>
    <row r="25" spans="2:19" s="760" customFormat="1">
      <c r="B25" s="853"/>
      <c r="C25" s="853"/>
      <c r="D25" s="853"/>
      <c r="E25" s="1392"/>
      <c r="F25" s="1393"/>
      <c r="G25" s="854"/>
      <c r="H25" s="853"/>
      <c r="I25" s="853"/>
      <c r="J25" s="853"/>
      <c r="K25" s="853"/>
      <c r="L25" s="855"/>
      <c r="N25" s="765"/>
    </row>
    <row r="26" spans="2:19" s="760" customFormat="1">
      <c r="B26" s="853"/>
      <c r="C26" s="853"/>
      <c r="D26" s="853"/>
      <c r="E26" s="1392"/>
      <c r="F26" s="1393"/>
      <c r="G26" s="854"/>
      <c r="H26" s="853"/>
      <c r="I26" s="853"/>
      <c r="J26" s="853"/>
      <c r="K26" s="853"/>
      <c r="L26" s="855"/>
      <c r="N26" s="765"/>
    </row>
    <row r="27" spans="2:19" s="760" customFormat="1">
      <c r="B27" s="853"/>
      <c r="C27" s="853"/>
      <c r="D27" s="853"/>
      <c r="E27" s="1392"/>
      <c r="F27" s="1393"/>
      <c r="G27" s="854"/>
      <c r="H27" s="853"/>
      <c r="I27" s="853"/>
      <c r="J27" s="853"/>
      <c r="K27" s="853"/>
      <c r="L27" s="855"/>
      <c r="N27" s="765"/>
    </row>
    <row r="28" spans="2:19" s="760" customFormat="1">
      <c r="B28" s="853"/>
      <c r="C28" s="853"/>
      <c r="D28" s="853"/>
      <c r="E28" s="1392"/>
      <c r="F28" s="1393"/>
      <c r="G28" s="854"/>
      <c r="H28" s="853"/>
      <c r="I28" s="853"/>
      <c r="J28" s="853"/>
      <c r="K28" s="853"/>
      <c r="L28" s="855"/>
      <c r="N28" s="765"/>
    </row>
    <row r="29" spans="2:19" s="760" customFormat="1">
      <c r="B29" s="853"/>
      <c r="C29" s="853"/>
      <c r="D29" s="853"/>
      <c r="E29" s="1392"/>
      <c r="F29" s="1393"/>
      <c r="G29" s="854"/>
      <c r="H29" s="853"/>
      <c r="I29" s="853"/>
      <c r="J29" s="853"/>
      <c r="K29" s="853"/>
      <c r="L29" s="855"/>
      <c r="N29" s="765"/>
    </row>
    <row r="30" spans="2:19" s="760" customFormat="1">
      <c r="B30" s="853"/>
      <c r="C30" s="853"/>
      <c r="D30" s="853"/>
      <c r="E30" s="1392"/>
      <c r="F30" s="1393"/>
      <c r="G30" s="854"/>
      <c r="H30" s="853"/>
      <c r="I30" s="853"/>
      <c r="J30" s="853"/>
      <c r="K30" s="853"/>
      <c r="L30" s="855"/>
      <c r="N30" s="765"/>
    </row>
    <row r="31" spans="2:19" s="760" customFormat="1">
      <c r="B31" s="853"/>
      <c r="C31" s="853"/>
      <c r="D31" s="853"/>
      <c r="E31" s="1392"/>
      <c r="F31" s="1393"/>
      <c r="G31" s="854"/>
      <c r="H31" s="853"/>
      <c r="I31" s="853"/>
      <c r="J31" s="853"/>
      <c r="K31" s="853"/>
      <c r="L31" s="855"/>
      <c r="N31" s="765"/>
    </row>
    <row r="32" spans="2:19" s="760" customFormat="1">
      <c r="B32" s="853"/>
      <c r="C32" s="853"/>
      <c r="D32" s="853"/>
      <c r="E32" s="1392"/>
      <c r="F32" s="1393"/>
      <c r="G32" s="854"/>
      <c r="H32" s="853"/>
      <c r="I32" s="853"/>
      <c r="J32" s="853"/>
      <c r="K32" s="853"/>
      <c r="L32" s="855"/>
      <c r="N32" s="765"/>
    </row>
    <row r="33" spans="2:14" s="760" customFormat="1">
      <c r="B33" s="853"/>
      <c r="C33" s="853"/>
      <c r="D33" s="853"/>
      <c r="E33" s="1392"/>
      <c r="F33" s="1393"/>
      <c r="G33" s="854"/>
      <c r="H33" s="853"/>
      <c r="I33" s="853"/>
      <c r="J33" s="853"/>
      <c r="K33" s="853"/>
      <c r="L33" s="855"/>
      <c r="N33" s="765"/>
    </row>
    <row r="34" spans="2:14" s="760" customFormat="1">
      <c r="B34" s="853"/>
      <c r="C34" s="853"/>
      <c r="D34" s="853"/>
      <c r="E34" s="1392"/>
      <c r="F34" s="1393"/>
      <c r="G34" s="854"/>
      <c r="H34" s="853"/>
      <c r="I34" s="853"/>
      <c r="J34" s="853"/>
      <c r="K34" s="853"/>
      <c r="L34" s="855"/>
      <c r="N34" s="765"/>
    </row>
    <row r="35" spans="2:14" s="760" customFormat="1">
      <c r="B35" s="853"/>
      <c r="C35" s="853"/>
      <c r="D35" s="853"/>
      <c r="E35" s="1392"/>
      <c r="F35" s="1393"/>
      <c r="G35" s="854"/>
      <c r="H35" s="853"/>
      <c r="I35" s="853"/>
      <c r="J35" s="853"/>
      <c r="K35" s="853"/>
      <c r="L35" s="855"/>
      <c r="N35" s="765"/>
    </row>
    <row r="36" spans="2:14" s="760" customFormat="1">
      <c r="B36" s="853"/>
      <c r="C36" s="853"/>
      <c r="D36" s="853"/>
      <c r="E36" s="1392"/>
      <c r="F36" s="1393"/>
      <c r="G36" s="854"/>
      <c r="H36" s="853"/>
      <c r="I36" s="853"/>
      <c r="J36" s="853"/>
      <c r="K36" s="853"/>
      <c r="L36" s="855"/>
      <c r="N36" s="765"/>
    </row>
    <row r="37" spans="2:14" s="760" customFormat="1">
      <c r="B37" s="853"/>
      <c r="C37" s="853"/>
      <c r="D37" s="853"/>
      <c r="E37" s="1392"/>
      <c r="F37" s="1393"/>
      <c r="G37" s="854"/>
      <c r="H37" s="853"/>
      <c r="I37" s="853"/>
      <c r="J37" s="853"/>
      <c r="K37" s="853"/>
      <c r="L37" s="855"/>
      <c r="N37" s="765"/>
    </row>
    <row r="38" spans="2:14" s="760" customFormat="1" ht="13">
      <c r="B38" s="739" t="s">
        <v>0</v>
      </c>
      <c r="C38" s="739"/>
      <c r="D38" s="739"/>
      <c r="E38" s="739"/>
      <c r="F38" s="828" t="s">
        <v>0</v>
      </c>
      <c r="H38" s="739" t="s">
        <v>0</v>
      </c>
      <c r="I38" s="739"/>
      <c r="J38" s="739"/>
      <c r="K38" s="829"/>
      <c r="N38" s="765"/>
    </row>
    <row r="39" spans="2:14" ht="13.25" customHeight="1">
      <c r="B39" s="1394" t="s">
        <v>44</v>
      </c>
      <c r="C39" s="1394"/>
      <c r="D39" s="1394"/>
      <c r="E39" s="1394"/>
      <c r="F39" s="1394"/>
      <c r="G39" s="1394"/>
      <c r="H39" s="1394"/>
      <c r="I39" s="1394"/>
      <c r="J39" s="1394"/>
      <c r="K39" s="1394"/>
      <c r="L39" s="1394"/>
    </row>
    <row r="40" spans="2:14">
      <c r="E40" s="756"/>
      <c r="F40" s="794"/>
    </row>
    <row r="41" spans="2:14">
      <c r="E41" s="756"/>
      <c r="F41" s="794"/>
    </row>
    <row r="42" spans="2:14" ht="13">
      <c r="B42" s="1381" t="s">
        <v>863</v>
      </c>
      <c r="C42" s="1382"/>
      <c r="D42" s="1382"/>
      <c r="E42" s="1382"/>
      <c r="F42" s="1382"/>
      <c r="G42" s="1382"/>
      <c r="H42" s="1382"/>
      <c r="I42" s="1382"/>
      <c r="J42" s="1382"/>
      <c r="K42" s="1382"/>
      <c r="L42" s="1383"/>
    </row>
    <row r="43" spans="2:14">
      <c r="B43" s="1384"/>
      <c r="C43" s="1385"/>
      <c r="D43" s="1385"/>
      <c r="E43" s="1385"/>
      <c r="F43" s="1385"/>
      <c r="G43" s="1385"/>
      <c r="H43" s="1385"/>
      <c r="I43" s="1385"/>
      <c r="J43" s="1385"/>
      <c r="K43" s="1385"/>
      <c r="L43" s="1386"/>
    </row>
    <row r="44" spans="2:14">
      <c r="B44" s="1387"/>
      <c r="C44" s="1309"/>
      <c r="D44" s="1309"/>
      <c r="E44" s="1309"/>
      <c r="F44" s="1309"/>
      <c r="G44" s="1309"/>
      <c r="H44" s="1309"/>
      <c r="I44" s="1309"/>
      <c r="J44" s="1309"/>
      <c r="K44" s="1309"/>
      <c r="L44" s="1388"/>
    </row>
    <row r="45" spans="2:14">
      <c r="B45" s="1387"/>
      <c r="C45" s="1309"/>
      <c r="D45" s="1309"/>
      <c r="E45" s="1309"/>
      <c r="F45" s="1309"/>
      <c r="G45" s="1309"/>
      <c r="H45" s="1309"/>
      <c r="I45" s="1309"/>
      <c r="J45" s="1309"/>
      <c r="K45" s="1309"/>
      <c r="L45" s="1388"/>
    </row>
    <row r="46" spans="2:14">
      <c r="B46" s="1387"/>
      <c r="C46" s="1309"/>
      <c r="D46" s="1309"/>
      <c r="E46" s="1309"/>
      <c r="F46" s="1309"/>
      <c r="G46" s="1309"/>
      <c r="H46" s="1309"/>
      <c r="I46" s="1309"/>
      <c r="J46" s="1309"/>
      <c r="K46" s="1309"/>
      <c r="L46" s="1388"/>
    </row>
    <row r="47" spans="2:14">
      <c r="B47" s="1387"/>
      <c r="C47" s="1309"/>
      <c r="D47" s="1309"/>
      <c r="E47" s="1309"/>
      <c r="F47" s="1309"/>
      <c r="G47" s="1309"/>
      <c r="H47" s="1309"/>
      <c r="I47" s="1309"/>
      <c r="J47" s="1309"/>
      <c r="K47" s="1309"/>
      <c r="L47" s="1388"/>
    </row>
    <row r="48" spans="2:14">
      <c r="B48" s="1387"/>
      <c r="C48" s="1309"/>
      <c r="D48" s="1309"/>
      <c r="E48" s="1309"/>
      <c r="F48" s="1309"/>
      <c r="G48" s="1309"/>
      <c r="H48" s="1309"/>
      <c r="I48" s="1309"/>
      <c r="J48" s="1309"/>
      <c r="K48" s="1309"/>
      <c r="L48" s="1388"/>
    </row>
    <row r="49" spans="2:12">
      <c r="B49" s="1389"/>
      <c r="C49" s="1390"/>
      <c r="D49" s="1390"/>
      <c r="E49" s="1390"/>
      <c r="F49" s="1390"/>
      <c r="G49" s="1390"/>
      <c r="H49" s="1390"/>
      <c r="I49" s="1390"/>
      <c r="J49" s="1390"/>
      <c r="K49" s="1390"/>
      <c r="L49" s="1391"/>
    </row>
  </sheetData>
  <sheetProtection algorithmName="SHA-512" hashValue="AWschiDAnCGXPo0su/QgwHI92hYaaHWGbI4AJboIhIdILXhU6JsVMgbDTPXaaL7/z+Kgy4uDQj5CrC2nI7dTfQ==" saltValue="1N92aKgC3PHVg/eJ/W642Q==" spinCount="100000" sheet="1" formatCells="0"/>
  <protectedRanges>
    <protectedRange sqref="D20:L37 B20:B37" name="Range1"/>
    <protectedRange sqref="C20:C37" name="Range1_1"/>
  </protectedRanges>
  <mergeCells count="40">
    <mergeCell ref="O3:P5"/>
    <mergeCell ref="B2:N3"/>
    <mergeCell ref="B1:N1"/>
    <mergeCell ref="B5:D5"/>
    <mergeCell ref="B6:C6"/>
    <mergeCell ref="B4:M4"/>
    <mergeCell ref="H5:J5"/>
    <mergeCell ref="E5:G5"/>
    <mergeCell ref="H6:I6"/>
    <mergeCell ref="K5:M5"/>
    <mergeCell ref="K6:L6"/>
    <mergeCell ref="D6:D7"/>
    <mergeCell ref="E6:F6"/>
    <mergeCell ref="B8:B10"/>
    <mergeCell ref="C8:C10"/>
    <mergeCell ref="E34:F34"/>
    <mergeCell ref="E25:F25"/>
    <mergeCell ref="E26:F26"/>
    <mergeCell ref="E27:F27"/>
    <mergeCell ref="E28:F28"/>
    <mergeCell ref="E29:F29"/>
    <mergeCell ref="B15:L15"/>
    <mergeCell ref="E30:F30"/>
    <mergeCell ref="E31:F31"/>
    <mergeCell ref="E32:F32"/>
    <mergeCell ref="E33:F33"/>
    <mergeCell ref="E20:F20"/>
    <mergeCell ref="E21:F21"/>
    <mergeCell ref="E22:F22"/>
    <mergeCell ref="E23:F23"/>
    <mergeCell ref="E24:F24"/>
    <mergeCell ref="B17:L17"/>
    <mergeCell ref="E18:F18"/>
    <mergeCell ref="E19:F19"/>
    <mergeCell ref="B42:L42"/>
    <mergeCell ref="B43:L49"/>
    <mergeCell ref="E35:F35"/>
    <mergeCell ref="E36:F36"/>
    <mergeCell ref="E37:F37"/>
    <mergeCell ref="B39:L39"/>
  </mergeCells>
  <dataValidations disablePrompts="1" count="2">
    <dataValidation type="list" allowBlank="1" showInputMessage="1" showErrorMessage="1" sqref="J19:J37" xr:uid="{2092D9D0-2391-5D4E-8B33-DA683793C8D6}">
      <formula1>" Ductless Single Zone, Ducted or Ductless Multi Zone, Centrally-Ducted"</formula1>
    </dataValidation>
    <dataValidation type="list" allowBlank="1" showInputMessage="1" showErrorMessage="1" sqref="C19:C37" xr:uid="{9F6F8C9B-AD78-9D49-8F91-13C1DFEBF424}">
      <formula1>$Q$18:$Q$20</formula1>
    </dataValidation>
  </dataValidations>
  <hyperlinks>
    <hyperlink ref="A1" location="'Project Summary'!A1" display="Click to go back to the summary tab" xr:uid="{142771A2-781A-41C3-8FFB-D0FA7F2E4F2B}"/>
    <hyperlink ref="P6" r:id="rId1" xr:uid="{1FDBF65E-8583-4F46-8A9E-3A5F8EA5910E}"/>
  </hyperlinks>
  <pageMargins left="0.25" right="0.25" top="0.75" bottom="0.75" header="0.3" footer="0.3"/>
  <pageSetup scale="57" orientation="landscape"/>
  <rowBreaks count="1" manualBreakCount="1">
    <brk id="97"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4" tint="0.39997558519241921"/>
    <pageSetUpPr fitToPage="1"/>
  </sheetPr>
  <dimension ref="A1:Q48"/>
  <sheetViews>
    <sheetView zoomScale="80" zoomScaleNormal="80" workbookViewId="0">
      <selection activeCell="B20" sqref="B20"/>
    </sheetView>
  </sheetViews>
  <sheetFormatPr defaultColWidth="8.81640625" defaultRowHeight="12.5"/>
  <cols>
    <col min="1" max="1" width="20.81640625" style="756" customWidth="1"/>
    <col min="2" max="2" width="19.7265625" style="756" customWidth="1"/>
    <col min="3" max="3" width="18.453125" style="756" customWidth="1"/>
    <col min="4" max="4" width="26.6328125" style="756" customWidth="1"/>
    <col min="5" max="5" width="19.453125" style="756" customWidth="1"/>
    <col min="6" max="6" width="14.453125" style="794" bestFit="1" customWidth="1"/>
    <col min="7" max="8" width="14.453125" style="756" bestFit="1" customWidth="1"/>
    <col min="9" max="9" width="12.453125" style="756" bestFit="1" customWidth="1"/>
    <col min="10" max="10" width="13.453125" style="756" customWidth="1"/>
    <col min="11" max="11" width="11.453125" style="756" customWidth="1"/>
    <col min="12" max="12" width="8.81640625" style="755"/>
    <col min="13" max="13" width="24.36328125" style="756" customWidth="1"/>
    <col min="14" max="14" width="10.453125" style="756" customWidth="1"/>
    <col min="15" max="15" width="8.81640625" style="756"/>
    <col min="16" max="16" width="9.453125" style="756" hidden="1" customWidth="1"/>
    <col min="17" max="16384" width="8.81640625" style="756"/>
  </cols>
  <sheetData>
    <row r="1" spans="1:14" ht="45.75" customHeight="1">
      <c r="A1" s="807" t="s">
        <v>767</v>
      </c>
      <c r="B1" s="1446" t="s">
        <v>101</v>
      </c>
      <c r="C1" s="1446"/>
      <c r="D1" s="1446"/>
      <c r="E1" s="1446"/>
      <c r="F1" s="1446"/>
      <c r="G1" s="1446"/>
      <c r="H1" s="1446"/>
      <c r="I1" s="1446"/>
      <c r="J1" s="1446"/>
      <c r="K1" s="1446"/>
    </row>
    <row r="2" spans="1:14" ht="45.75" customHeight="1">
      <c r="B2" s="1447" t="s">
        <v>1099</v>
      </c>
      <c r="C2" s="1447"/>
      <c r="D2" s="1447"/>
      <c r="E2" s="1447"/>
      <c r="F2" s="1447"/>
      <c r="G2" s="1447"/>
      <c r="H2" s="1447"/>
      <c r="I2" s="1447"/>
      <c r="J2" s="1447"/>
      <c r="K2" s="1447"/>
      <c r="L2" s="808"/>
    </row>
    <row r="3" spans="1:14" ht="52" customHeight="1">
      <c r="B3" s="1447"/>
      <c r="C3" s="1447"/>
      <c r="D3" s="1447"/>
      <c r="E3" s="1447"/>
      <c r="F3" s="1447"/>
      <c r="G3" s="1447"/>
      <c r="H3" s="1447"/>
      <c r="I3" s="1447"/>
      <c r="J3" s="1447"/>
      <c r="K3" s="1447"/>
      <c r="L3" s="808"/>
      <c r="M3" s="1408" t="s">
        <v>1100</v>
      </c>
      <c r="N3" s="1408"/>
    </row>
    <row r="4" spans="1:14" ht="17.25" customHeight="1">
      <c r="B4" s="1448" t="s">
        <v>517</v>
      </c>
      <c r="C4" s="1449"/>
      <c r="D4" s="1449"/>
      <c r="E4" s="1449"/>
      <c r="F4" s="1449"/>
      <c r="G4" s="1449"/>
      <c r="H4" s="1449"/>
      <c r="I4" s="1449"/>
      <c r="J4" s="1449"/>
      <c r="K4" s="1450"/>
      <c r="M4" s="1408"/>
      <c r="N4" s="1408"/>
    </row>
    <row r="5" spans="1:14" ht="26.25" customHeight="1">
      <c r="B5" s="1451" t="s">
        <v>74</v>
      </c>
      <c r="C5" s="1452"/>
      <c r="D5" s="1452"/>
      <c r="E5" s="1452"/>
      <c r="F5" s="1452"/>
      <c r="G5" s="1452"/>
      <c r="H5" s="1452"/>
      <c r="I5" s="1452"/>
      <c r="J5" s="1452"/>
      <c r="K5" s="1453"/>
      <c r="M5" s="1408"/>
      <c r="N5" s="1408"/>
    </row>
    <row r="6" spans="1:14" ht="30" customHeight="1">
      <c r="B6" s="1451"/>
      <c r="C6" s="1452"/>
      <c r="D6" s="1452"/>
      <c r="E6" s="1454"/>
      <c r="F6" s="1374" t="s">
        <v>315</v>
      </c>
      <c r="G6" s="1423"/>
      <c r="H6" s="1375"/>
      <c r="I6" s="1374" t="s">
        <v>520</v>
      </c>
      <c r="J6" s="1423"/>
      <c r="K6" s="1426"/>
      <c r="M6" s="1044" t="s">
        <v>1101</v>
      </c>
      <c r="N6" s="1045" t="s">
        <v>1102</v>
      </c>
    </row>
    <row r="7" spans="1:14" ht="56.25" customHeight="1">
      <c r="B7" s="1440" t="s">
        <v>53</v>
      </c>
      <c r="C7" s="1441"/>
      <c r="D7" s="727" t="s">
        <v>59</v>
      </c>
      <c r="E7" s="727" t="s">
        <v>63</v>
      </c>
      <c r="F7" s="311" t="s">
        <v>788</v>
      </c>
      <c r="G7" s="311" t="s">
        <v>789</v>
      </c>
      <c r="H7" s="311" t="s">
        <v>62</v>
      </c>
      <c r="I7" s="310" t="s">
        <v>788</v>
      </c>
      <c r="J7" s="310" t="s">
        <v>789</v>
      </c>
      <c r="K7" s="810" t="s">
        <v>62</v>
      </c>
    </row>
    <row r="8" spans="1:14" ht="17.25" customHeight="1">
      <c r="B8" s="1442" t="s">
        <v>1093</v>
      </c>
      <c r="C8" s="1443"/>
      <c r="D8" s="197" t="s">
        <v>75</v>
      </c>
      <c r="E8" s="197" t="s">
        <v>76</v>
      </c>
      <c r="F8" s="1754" t="s">
        <v>186</v>
      </c>
      <c r="G8" s="1754" t="s">
        <v>186</v>
      </c>
      <c r="H8" s="314">
        <v>750</v>
      </c>
      <c r="I8" s="631">
        <v>15</v>
      </c>
      <c r="J8" s="632">
        <v>4.8600000000000003</v>
      </c>
      <c r="K8" s="811">
        <v>750</v>
      </c>
    </row>
    <row r="9" spans="1:14" ht="19.5" customHeight="1">
      <c r="B9" s="1442" t="s">
        <v>1094</v>
      </c>
      <c r="C9" s="1443"/>
      <c r="D9" s="197" t="s">
        <v>75</v>
      </c>
      <c r="E9" s="197" t="s">
        <v>76</v>
      </c>
      <c r="F9" s="1754" t="s">
        <v>186</v>
      </c>
      <c r="G9" s="1754" t="s">
        <v>186</v>
      </c>
      <c r="H9" s="314">
        <v>750</v>
      </c>
      <c r="I9" s="631">
        <v>20.2</v>
      </c>
      <c r="J9" s="632">
        <v>4.4800000000000004</v>
      </c>
      <c r="K9" s="811">
        <v>750</v>
      </c>
      <c r="L9" s="809"/>
    </row>
    <row r="10" spans="1:14" ht="26.75" customHeight="1">
      <c r="B10" s="1444" t="s">
        <v>1095</v>
      </c>
      <c r="C10" s="1445"/>
      <c r="D10" s="812" t="s">
        <v>75</v>
      </c>
      <c r="E10" s="812" t="s">
        <v>76</v>
      </c>
      <c r="F10" s="195">
        <v>17.100000000000001</v>
      </c>
      <c r="G10" s="195">
        <v>3.6</v>
      </c>
      <c r="H10" s="813">
        <v>750</v>
      </c>
      <c r="I10" s="814">
        <v>16</v>
      </c>
      <c r="J10" s="815">
        <v>3.6</v>
      </c>
      <c r="K10" s="816">
        <v>750</v>
      </c>
      <c r="L10" s="809"/>
    </row>
    <row r="11" spans="1:14" ht="17.25" customHeight="1">
      <c r="B11" s="1442" t="s">
        <v>1096</v>
      </c>
      <c r="C11" s="1443"/>
      <c r="D11" s="197" t="s">
        <v>75</v>
      </c>
      <c r="E11" s="197" t="s">
        <v>76</v>
      </c>
      <c r="F11" s="1754" t="s">
        <v>186</v>
      </c>
      <c r="G11" s="1754" t="s">
        <v>186</v>
      </c>
      <c r="H11" s="314">
        <v>750</v>
      </c>
      <c r="I11" s="631">
        <v>15</v>
      </c>
      <c r="J11" s="632">
        <v>4.8600000000000003</v>
      </c>
      <c r="K11" s="811">
        <v>750</v>
      </c>
    </row>
    <row r="12" spans="1:14" ht="16.5" customHeight="1">
      <c r="B12" s="1442" t="s">
        <v>1097</v>
      </c>
      <c r="C12" s="1443"/>
      <c r="D12" s="197" t="s">
        <v>75</v>
      </c>
      <c r="E12" s="197" t="s">
        <v>76</v>
      </c>
      <c r="F12" s="1754" t="s">
        <v>186</v>
      </c>
      <c r="G12" s="1754" t="s">
        <v>186</v>
      </c>
      <c r="H12" s="314">
        <v>750</v>
      </c>
      <c r="I12" s="631">
        <v>20.2</v>
      </c>
      <c r="J12" s="632">
        <v>4.4800000000000004</v>
      </c>
      <c r="K12" s="811">
        <v>750</v>
      </c>
      <c r="L12" s="809"/>
    </row>
    <row r="13" spans="1:14" ht="26.75" customHeight="1">
      <c r="B13" s="1444" t="s">
        <v>1098</v>
      </c>
      <c r="C13" s="1445"/>
      <c r="D13" s="812" t="s">
        <v>75</v>
      </c>
      <c r="E13" s="812" t="s">
        <v>76</v>
      </c>
      <c r="F13" s="195">
        <v>16.100000000000001</v>
      </c>
      <c r="G13" s="195">
        <v>3.1</v>
      </c>
      <c r="H13" s="813">
        <v>750</v>
      </c>
      <c r="I13" s="814">
        <v>16</v>
      </c>
      <c r="J13" s="815">
        <v>3.6</v>
      </c>
      <c r="K13" s="816">
        <v>750</v>
      </c>
      <c r="L13" s="809"/>
    </row>
    <row r="14" spans="1:14" ht="26.75" customHeight="1">
      <c r="B14" s="802"/>
      <c r="C14" s="802"/>
      <c r="D14" s="802"/>
      <c r="E14" s="803"/>
      <c r="F14" s="803"/>
      <c r="G14" s="804"/>
      <c r="H14" s="802"/>
      <c r="I14" s="805"/>
      <c r="J14" s="806"/>
      <c r="K14" s="806"/>
      <c r="L14" s="809"/>
      <c r="M14" s="806"/>
    </row>
    <row r="15" spans="1:14" ht="17.25" customHeight="1">
      <c r="B15" s="1377" t="s">
        <v>446</v>
      </c>
      <c r="C15" s="1377"/>
      <c r="D15" s="1377"/>
      <c r="E15" s="1377"/>
      <c r="F15" s="1377"/>
      <c r="G15" s="1377"/>
      <c r="H15" s="1377"/>
      <c r="I15" s="1377"/>
      <c r="J15" s="1377"/>
      <c r="K15" s="1377"/>
    </row>
    <row r="16" spans="1:14" ht="17.25" customHeight="1">
      <c r="B16" s="799"/>
      <c r="C16" s="799"/>
      <c r="D16" s="799"/>
      <c r="E16" s="799"/>
      <c r="F16" s="800"/>
      <c r="G16" s="800"/>
      <c r="H16" s="800"/>
      <c r="I16" s="800"/>
      <c r="J16" s="800"/>
      <c r="K16" s="801"/>
    </row>
    <row r="17" spans="2:17" s="760" customFormat="1" ht="12.75" customHeight="1">
      <c r="B17" s="1455" t="s">
        <v>310</v>
      </c>
      <c r="C17" s="1456"/>
      <c r="D17" s="1456"/>
      <c r="E17" s="1456"/>
      <c r="F17" s="1456"/>
      <c r="G17" s="1456"/>
      <c r="H17" s="1456"/>
      <c r="I17" s="1456"/>
      <c r="J17" s="1456"/>
      <c r="K17" s="1457"/>
      <c r="L17" s="765"/>
    </row>
    <row r="18" spans="2:17" s="760" customFormat="1" ht="58.5" customHeight="1">
      <c r="B18" s="817" t="s">
        <v>5</v>
      </c>
      <c r="C18" s="506" t="s">
        <v>42</v>
      </c>
      <c r="D18" s="506" t="s">
        <v>8</v>
      </c>
      <c r="E18" s="723" t="s">
        <v>841</v>
      </c>
      <c r="F18" s="724"/>
      <c r="G18" s="698" t="s">
        <v>842</v>
      </c>
      <c r="H18" s="698" t="s">
        <v>843</v>
      </c>
      <c r="I18" s="699" t="s">
        <v>844</v>
      </c>
      <c r="J18" s="699" t="s">
        <v>845</v>
      </c>
      <c r="K18" s="818" t="s">
        <v>43</v>
      </c>
      <c r="L18" s="765"/>
      <c r="P18" s="796"/>
      <c r="Q18" s="797"/>
    </row>
    <row r="19" spans="2:17" s="760" customFormat="1" ht="13">
      <c r="B19" s="819" t="s">
        <v>118</v>
      </c>
      <c r="C19" s="337">
        <v>2</v>
      </c>
      <c r="D19" s="339" t="s">
        <v>9</v>
      </c>
      <c r="E19" s="725" t="s">
        <v>114</v>
      </c>
      <c r="F19" s="726"/>
      <c r="G19" s="338">
        <v>55</v>
      </c>
      <c r="H19" s="339">
        <v>16</v>
      </c>
      <c r="I19" s="339">
        <v>50</v>
      </c>
      <c r="J19" s="339">
        <v>3.5</v>
      </c>
      <c r="K19" s="820">
        <v>1234567</v>
      </c>
      <c r="L19" s="765"/>
      <c r="M19" s="739"/>
      <c r="P19" s="798"/>
      <c r="Q19" s="797"/>
    </row>
    <row r="20" spans="2:17" s="760" customFormat="1">
      <c r="B20" s="1043"/>
      <c r="C20" s="62"/>
      <c r="D20" s="62"/>
      <c r="E20" s="1438"/>
      <c r="F20" s="1439"/>
      <c r="G20" s="63"/>
      <c r="H20" s="62"/>
      <c r="I20" s="62"/>
      <c r="J20" s="62"/>
      <c r="K20" s="822"/>
      <c r="L20" s="765"/>
      <c r="M20" s="739"/>
    </row>
    <row r="21" spans="2:17" s="760" customFormat="1">
      <c r="B21" s="821"/>
      <c r="C21" s="62"/>
      <c r="D21" s="62"/>
      <c r="E21" s="1438"/>
      <c r="F21" s="1439"/>
      <c r="G21" s="63"/>
      <c r="H21" s="62"/>
      <c r="I21" s="62"/>
      <c r="J21" s="62"/>
      <c r="K21" s="822"/>
      <c r="L21" s="765"/>
    </row>
    <row r="22" spans="2:17" s="760" customFormat="1">
      <c r="B22" s="821"/>
      <c r="C22" s="62"/>
      <c r="D22" s="62"/>
      <c r="E22" s="1438"/>
      <c r="F22" s="1439"/>
      <c r="G22" s="63"/>
      <c r="H22" s="62"/>
      <c r="I22" s="62"/>
      <c r="J22" s="62"/>
      <c r="K22" s="822"/>
      <c r="L22" s="765"/>
    </row>
    <row r="23" spans="2:17" s="760" customFormat="1">
      <c r="B23" s="821"/>
      <c r="C23" s="62"/>
      <c r="D23" s="62"/>
      <c r="E23" s="1438"/>
      <c r="F23" s="1439"/>
      <c r="G23" s="63"/>
      <c r="H23" s="62"/>
      <c r="I23" s="62"/>
      <c r="J23" s="62"/>
      <c r="K23" s="822"/>
      <c r="L23" s="765"/>
    </row>
    <row r="24" spans="2:17" s="760" customFormat="1">
      <c r="B24" s="821"/>
      <c r="C24" s="62"/>
      <c r="D24" s="62"/>
      <c r="E24" s="1438"/>
      <c r="F24" s="1439"/>
      <c r="G24" s="63"/>
      <c r="H24" s="62"/>
      <c r="I24" s="62"/>
      <c r="J24" s="62"/>
      <c r="K24" s="822"/>
      <c r="L24" s="765"/>
    </row>
    <row r="25" spans="2:17" s="760" customFormat="1">
      <c r="B25" s="821"/>
      <c r="C25" s="62"/>
      <c r="D25" s="62"/>
      <c r="E25" s="1438"/>
      <c r="F25" s="1439"/>
      <c r="G25" s="63"/>
      <c r="H25" s="62"/>
      <c r="I25" s="62"/>
      <c r="J25" s="62"/>
      <c r="K25" s="822"/>
      <c r="L25" s="765"/>
    </row>
    <row r="26" spans="2:17" s="760" customFormat="1">
      <c r="B26" s="821"/>
      <c r="C26" s="62"/>
      <c r="D26" s="62"/>
      <c r="E26" s="1438"/>
      <c r="F26" s="1439"/>
      <c r="G26" s="63"/>
      <c r="H26" s="62"/>
      <c r="I26" s="62"/>
      <c r="J26" s="62"/>
      <c r="K26" s="822"/>
      <c r="L26" s="765"/>
    </row>
    <row r="27" spans="2:17" s="760" customFormat="1">
      <c r="B27" s="821"/>
      <c r="C27" s="62"/>
      <c r="D27" s="62"/>
      <c r="E27" s="1438"/>
      <c r="F27" s="1439"/>
      <c r="G27" s="63"/>
      <c r="H27" s="62"/>
      <c r="I27" s="62"/>
      <c r="J27" s="62"/>
      <c r="K27" s="822"/>
      <c r="L27" s="765"/>
    </row>
    <row r="28" spans="2:17" s="760" customFormat="1">
      <c r="B28" s="821"/>
      <c r="C28" s="62"/>
      <c r="D28" s="62"/>
      <c r="E28" s="1438"/>
      <c r="F28" s="1439"/>
      <c r="G28" s="63"/>
      <c r="H28" s="62"/>
      <c r="I28" s="62"/>
      <c r="J28" s="62"/>
      <c r="K28" s="822"/>
      <c r="L28" s="765"/>
    </row>
    <row r="29" spans="2:17" s="760" customFormat="1">
      <c r="B29" s="821"/>
      <c r="C29" s="62"/>
      <c r="D29" s="62"/>
      <c r="E29" s="1438"/>
      <c r="F29" s="1439"/>
      <c r="G29" s="63"/>
      <c r="H29" s="62"/>
      <c r="I29" s="62"/>
      <c r="J29" s="62"/>
      <c r="K29" s="822"/>
      <c r="L29" s="765"/>
    </row>
    <row r="30" spans="2:17" s="760" customFormat="1">
      <c r="B30" s="821"/>
      <c r="C30" s="62"/>
      <c r="D30" s="62"/>
      <c r="E30" s="1438"/>
      <c r="F30" s="1439"/>
      <c r="G30" s="63"/>
      <c r="H30" s="62"/>
      <c r="I30" s="62"/>
      <c r="J30" s="62"/>
      <c r="K30" s="822"/>
      <c r="L30" s="765"/>
    </row>
    <row r="31" spans="2:17" s="760" customFormat="1">
      <c r="B31" s="821"/>
      <c r="C31" s="62"/>
      <c r="D31" s="62"/>
      <c r="E31" s="1438"/>
      <c r="F31" s="1439"/>
      <c r="G31" s="63"/>
      <c r="H31" s="62"/>
      <c r="I31" s="62"/>
      <c r="J31" s="62"/>
      <c r="K31" s="822"/>
      <c r="L31" s="765"/>
    </row>
    <row r="32" spans="2:17" s="760" customFormat="1">
      <c r="B32" s="821"/>
      <c r="C32" s="62"/>
      <c r="D32" s="62"/>
      <c r="E32" s="1438"/>
      <c r="F32" s="1439"/>
      <c r="G32" s="63"/>
      <c r="H32" s="62"/>
      <c r="I32" s="62"/>
      <c r="J32" s="62"/>
      <c r="K32" s="822"/>
      <c r="L32" s="765"/>
    </row>
    <row r="33" spans="2:12" s="760" customFormat="1">
      <c r="B33" s="821"/>
      <c r="C33" s="62"/>
      <c r="D33" s="62"/>
      <c r="E33" s="1438"/>
      <c r="F33" s="1439"/>
      <c r="G33" s="63"/>
      <c r="H33" s="62"/>
      <c r="I33" s="62"/>
      <c r="J33" s="62"/>
      <c r="K33" s="822"/>
      <c r="L33" s="765"/>
    </row>
    <row r="34" spans="2:12" s="760" customFormat="1">
      <c r="B34" s="821"/>
      <c r="C34" s="62"/>
      <c r="D34" s="62"/>
      <c r="E34" s="1438"/>
      <c r="F34" s="1439"/>
      <c r="G34" s="63"/>
      <c r="H34" s="62"/>
      <c r="I34" s="62"/>
      <c r="J34" s="62"/>
      <c r="K34" s="822"/>
      <c r="L34" s="765"/>
    </row>
    <row r="35" spans="2:12" s="760" customFormat="1">
      <c r="B35" s="821"/>
      <c r="C35" s="62"/>
      <c r="D35" s="62"/>
      <c r="E35" s="1438"/>
      <c r="F35" s="1439"/>
      <c r="G35" s="63"/>
      <c r="H35" s="62"/>
      <c r="I35" s="62"/>
      <c r="J35" s="62"/>
      <c r="K35" s="822"/>
      <c r="L35" s="765"/>
    </row>
    <row r="36" spans="2:12" s="760" customFormat="1">
      <c r="B36" s="821"/>
      <c r="C36" s="62"/>
      <c r="D36" s="62"/>
      <c r="E36" s="1438"/>
      <c r="F36" s="1439"/>
      <c r="G36" s="63"/>
      <c r="H36" s="62"/>
      <c r="I36" s="62"/>
      <c r="J36" s="62"/>
      <c r="K36" s="822"/>
      <c r="L36" s="765"/>
    </row>
    <row r="37" spans="2:12" s="760" customFormat="1">
      <c r="B37" s="821"/>
      <c r="C37" s="62"/>
      <c r="D37" s="62"/>
      <c r="E37" s="1438"/>
      <c r="F37" s="1439"/>
      <c r="G37" s="63"/>
      <c r="H37" s="62"/>
      <c r="I37" s="62"/>
      <c r="J37" s="62"/>
      <c r="K37" s="822"/>
      <c r="L37" s="765"/>
    </row>
    <row r="38" spans="2:12" s="760" customFormat="1">
      <c r="B38" s="823"/>
      <c r="C38" s="824"/>
      <c r="D38" s="824"/>
      <c r="E38" s="1438"/>
      <c r="F38" s="1439"/>
      <c r="G38" s="825"/>
      <c r="H38" s="824"/>
      <c r="I38" s="824"/>
      <c r="J38" s="824"/>
      <c r="K38" s="826"/>
      <c r="L38" s="500"/>
    </row>
    <row r="39" spans="2:12">
      <c r="B39" s="735" t="s">
        <v>0</v>
      </c>
      <c r="C39" s="735"/>
      <c r="D39" s="735"/>
      <c r="E39" s="735"/>
      <c r="F39" s="735"/>
      <c r="G39" s="795" t="s">
        <v>0</v>
      </c>
      <c r="I39" s="735" t="s">
        <v>0</v>
      </c>
      <c r="J39" s="735"/>
      <c r="K39" s="737"/>
    </row>
    <row r="40" spans="2:12">
      <c r="F40" s="756"/>
      <c r="G40" s="794"/>
    </row>
    <row r="41" spans="2:12" ht="19" customHeight="1">
      <c r="B41" s="1435" t="s">
        <v>863</v>
      </c>
      <c r="C41" s="1436"/>
      <c r="D41" s="1436"/>
      <c r="E41" s="1436"/>
      <c r="F41" s="1436"/>
      <c r="G41" s="1436"/>
      <c r="H41" s="1436"/>
      <c r="I41" s="1436"/>
      <c r="J41" s="1436"/>
      <c r="K41" s="1437"/>
    </row>
    <row r="42" spans="2:12">
      <c r="B42" s="1433"/>
      <c r="C42" s="1306"/>
      <c r="D42" s="1306"/>
      <c r="E42" s="1306"/>
      <c r="F42" s="1306"/>
      <c r="G42" s="1306"/>
      <c r="H42" s="1306"/>
      <c r="I42" s="1306"/>
      <c r="J42" s="1306"/>
      <c r="K42" s="1434"/>
    </row>
    <row r="43" spans="2:12">
      <c r="B43" s="1387"/>
      <c r="C43" s="1309"/>
      <c r="D43" s="1309"/>
      <c r="E43" s="1309"/>
      <c r="F43" s="1309"/>
      <c r="G43" s="1309"/>
      <c r="H43" s="1309"/>
      <c r="I43" s="1309"/>
      <c r="J43" s="1309"/>
      <c r="K43" s="1388"/>
    </row>
    <row r="44" spans="2:12">
      <c r="B44" s="1387"/>
      <c r="C44" s="1309"/>
      <c r="D44" s="1309"/>
      <c r="E44" s="1309"/>
      <c r="F44" s="1309"/>
      <c r="G44" s="1309"/>
      <c r="H44" s="1309"/>
      <c r="I44" s="1309"/>
      <c r="J44" s="1309"/>
      <c r="K44" s="1388"/>
    </row>
    <row r="45" spans="2:12">
      <c r="B45" s="1387"/>
      <c r="C45" s="1309"/>
      <c r="D45" s="1309"/>
      <c r="E45" s="1309"/>
      <c r="F45" s="1309"/>
      <c r="G45" s="1309"/>
      <c r="H45" s="1309"/>
      <c r="I45" s="1309"/>
      <c r="J45" s="1309"/>
      <c r="K45" s="1388"/>
    </row>
    <row r="46" spans="2:12">
      <c r="B46" s="1387"/>
      <c r="C46" s="1309"/>
      <c r="D46" s="1309"/>
      <c r="E46" s="1309"/>
      <c r="F46" s="1309"/>
      <c r="G46" s="1309"/>
      <c r="H46" s="1309"/>
      <c r="I46" s="1309"/>
      <c r="J46" s="1309"/>
      <c r="K46" s="1388"/>
    </row>
    <row r="47" spans="2:12">
      <c r="B47" s="1387"/>
      <c r="C47" s="1309"/>
      <c r="D47" s="1309"/>
      <c r="E47" s="1309"/>
      <c r="F47" s="1309"/>
      <c r="G47" s="1309"/>
      <c r="H47" s="1309"/>
      <c r="I47" s="1309"/>
      <c r="J47" s="1309"/>
      <c r="K47" s="1388"/>
    </row>
    <row r="48" spans="2:12">
      <c r="B48" s="1389"/>
      <c r="C48" s="1390"/>
      <c r="D48" s="1390"/>
      <c r="E48" s="1390"/>
      <c r="F48" s="1390"/>
      <c r="G48" s="1390"/>
      <c r="H48" s="1390"/>
      <c r="I48" s="1390"/>
      <c r="J48" s="1390"/>
      <c r="K48" s="1391"/>
    </row>
  </sheetData>
  <sheetProtection algorithmName="SHA-512" hashValue="tddFgHkwBcDFcLp1D5Xd/i5hSoupOHBv+ePfuezKjPgUaWXagkJxa7CMgEX6/Lcz2jBZbVC4w/yuLsgyy3vKlQ==" saltValue="4h2INta4UrLQ2ZFCgIWOxA==" spinCount="100000" sheet="1" formatCells="0"/>
  <protectedRanges>
    <protectedRange sqref="B20:K38" name="Range1"/>
  </protectedRanges>
  <dataConsolidate/>
  <mergeCells count="38">
    <mergeCell ref="M3:N5"/>
    <mergeCell ref="E38:F38"/>
    <mergeCell ref="E33:F33"/>
    <mergeCell ref="E34:F34"/>
    <mergeCell ref="E35:F35"/>
    <mergeCell ref="E36:F36"/>
    <mergeCell ref="E37:F37"/>
    <mergeCell ref="B17:K17"/>
    <mergeCell ref="B1:K1"/>
    <mergeCell ref="F6:H6"/>
    <mergeCell ref="I6:K6"/>
    <mergeCell ref="B2:K3"/>
    <mergeCell ref="B4:K4"/>
    <mergeCell ref="B5:K5"/>
    <mergeCell ref="B6:E6"/>
    <mergeCell ref="B7:C7"/>
    <mergeCell ref="B8:C8"/>
    <mergeCell ref="B9:C9"/>
    <mergeCell ref="B10:C10"/>
    <mergeCell ref="B15:K15"/>
    <mergeCell ref="B11:C11"/>
    <mergeCell ref="B12:C12"/>
    <mergeCell ref="B13:C13"/>
    <mergeCell ref="B42:K48"/>
    <mergeCell ref="B41:K41"/>
    <mergeCell ref="E20:F20"/>
    <mergeCell ref="E21:F21"/>
    <mergeCell ref="E22:F22"/>
    <mergeCell ref="E23:F23"/>
    <mergeCell ref="E24:F24"/>
    <mergeCell ref="E25:F25"/>
    <mergeCell ref="E26:F26"/>
    <mergeCell ref="E27:F27"/>
    <mergeCell ref="E28:F28"/>
    <mergeCell ref="E29:F29"/>
    <mergeCell ref="E30:F30"/>
    <mergeCell ref="E31:F31"/>
    <mergeCell ref="E32:F32"/>
  </mergeCells>
  <dataValidations count="1">
    <dataValidation type="list" allowBlank="1" showInputMessage="1" showErrorMessage="1" sqref="D19:D38" xr:uid="{00000000-0002-0000-0B00-000000000000}">
      <formula1>"Water Source,Ground Water - Open Loop,Ground Loop - Closed Loop"</formula1>
    </dataValidation>
  </dataValidations>
  <hyperlinks>
    <hyperlink ref="A1" location="'Project Summary'!A1" display="Click to go back to the Project Summary Tab" xr:uid="{7AFC6D28-333B-46DE-B0BF-891B31EAA0F8}"/>
    <hyperlink ref="N6" r:id="rId1" xr:uid="{A6C03375-D349-4D0E-A671-52126EAE97A7}"/>
  </hyperlinks>
  <pageMargins left="0.25" right="0.25" top="0.75" bottom="0.75" header="0.3" footer="0.3"/>
  <pageSetup scale="56" orientation="landscape" r:id="rId2"/>
  <rowBreaks count="1" manualBreakCount="1">
    <brk id="101" max="16383" man="1"/>
  </row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39997558519241921"/>
    <pageSetUpPr fitToPage="1"/>
  </sheetPr>
  <dimension ref="A1:O75"/>
  <sheetViews>
    <sheetView zoomScale="80" zoomScaleNormal="80" workbookViewId="0">
      <selection activeCell="B6" sqref="B6:C6"/>
    </sheetView>
  </sheetViews>
  <sheetFormatPr defaultColWidth="8.81640625" defaultRowHeight="12.5"/>
  <cols>
    <col min="1" max="1" width="21.81640625" style="756" customWidth="1"/>
    <col min="2" max="2" width="18.81640625" style="756" customWidth="1"/>
    <col min="3" max="3" width="21.81640625" style="756" customWidth="1"/>
    <col min="4" max="4" width="21.453125" style="756" customWidth="1"/>
    <col min="5" max="5" width="17.453125" style="756" customWidth="1"/>
    <col min="6" max="6" width="23.36328125" style="756" bestFit="1" customWidth="1"/>
    <col min="7" max="7" width="21.453125" style="756" customWidth="1"/>
    <col min="8" max="8" width="17.453125" style="794" customWidth="1"/>
    <col min="9" max="9" width="10" style="794" customWidth="1"/>
    <col min="10" max="10" width="13" style="794" customWidth="1"/>
    <col min="11" max="11" width="17.453125" style="794" customWidth="1"/>
    <col min="12" max="12" width="17.453125" style="870" customWidth="1"/>
    <col min="13" max="13" width="24" style="870" customWidth="1"/>
    <col min="14" max="14" width="28.453125" style="869" customWidth="1"/>
    <col min="15" max="15" width="20.453125" style="756" customWidth="1"/>
    <col min="16" max="16" width="16.453125" style="756" customWidth="1"/>
    <col min="17" max="17" width="8.81640625" style="756" customWidth="1"/>
    <col min="18" max="16384" width="8.81640625" style="756"/>
  </cols>
  <sheetData>
    <row r="1" spans="1:15" ht="29.5" customHeight="1">
      <c r="A1" s="885" t="s">
        <v>767</v>
      </c>
      <c r="B1" s="1460" t="s">
        <v>775</v>
      </c>
      <c r="C1" s="1460"/>
      <c r="D1" s="1460"/>
      <c r="E1" s="1460"/>
      <c r="F1" s="1460"/>
      <c r="G1" s="1460"/>
      <c r="H1" s="1460"/>
      <c r="I1" s="1460"/>
      <c r="J1" s="1460"/>
      <c r="K1" s="1460"/>
      <c r="L1" s="1460"/>
      <c r="M1" s="864"/>
      <c r="N1" s="883"/>
      <c r="O1" s="886"/>
    </row>
    <row r="2" spans="1:15" ht="29.5" customHeight="1">
      <c r="B2" s="1458" t="s">
        <v>1099</v>
      </c>
      <c r="C2" s="1458"/>
      <c r="D2" s="1458"/>
      <c r="E2" s="1458"/>
      <c r="F2" s="1458"/>
      <c r="G2" s="1458"/>
      <c r="H2" s="1458"/>
      <c r="I2" s="882"/>
      <c r="J2" s="882"/>
      <c r="K2" s="882"/>
      <c r="L2" s="882"/>
      <c r="M2" s="864"/>
      <c r="N2" s="864"/>
      <c r="O2" s="883"/>
    </row>
    <row r="3" spans="1:15" ht="63" customHeight="1">
      <c r="B3" s="1459"/>
      <c r="C3" s="1459"/>
      <c r="D3" s="1459"/>
      <c r="E3" s="1459"/>
      <c r="F3" s="1459"/>
      <c r="G3" s="1459"/>
      <c r="H3" s="1459"/>
      <c r="I3" s="882"/>
      <c r="J3" s="882"/>
      <c r="K3" s="882"/>
      <c r="L3" s="882"/>
      <c r="M3" s="884"/>
      <c r="N3" s="755"/>
    </row>
    <row r="4" spans="1:15" s="869" customFormat="1" ht="13.25" customHeight="1">
      <c r="B4" s="1469" t="s">
        <v>517</v>
      </c>
      <c r="C4" s="1470"/>
      <c r="D4" s="1470"/>
      <c r="E4" s="1470"/>
      <c r="F4" s="1470"/>
      <c r="G4" s="1470"/>
      <c r="H4" s="1471"/>
      <c r="I4" s="879"/>
      <c r="J4" s="868"/>
      <c r="K4" s="868"/>
      <c r="L4" s="880"/>
      <c r="M4" s="881"/>
      <c r="N4" s="881"/>
    </row>
    <row r="5" spans="1:15" ht="26">
      <c r="B5" s="1465" t="s">
        <v>777</v>
      </c>
      <c r="C5" s="1466"/>
      <c r="D5" s="865" t="s">
        <v>59</v>
      </c>
      <c r="E5" s="865" t="s">
        <v>63</v>
      </c>
      <c r="F5" s="865" t="s">
        <v>72</v>
      </c>
      <c r="G5" s="865" t="s">
        <v>73</v>
      </c>
      <c r="H5" s="865" t="s">
        <v>62</v>
      </c>
      <c r="J5" s="798"/>
      <c r="K5" s="798"/>
      <c r="L5" s="868"/>
      <c r="M5" s="1408" t="s">
        <v>1100</v>
      </c>
      <c r="N5" s="1408"/>
    </row>
    <row r="6" spans="1:15" ht="28" customHeight="1">
      <c r="B6" s="1467" t="s">
        <v>776</v>
      </c>
      <c r="C6" s="1468"/>
      <c r="D6" s="197" t="s">
        <v>75</v>
      </c>
      <c r="E6" s="197" t="s">
        <v>76</v>
      </c>
      <c r="F6" s="312" t="s">
        <v>1088</v>
      </c>
      <c r="G6" s="313" t="s">
        <v>1089</v>
      </c>
      <c r="H6" s="314">
        <v>250</v>
      </c>
      <c r="J6" s="797"/>
      <c r="K6" s="797"/>
      <c r="L6" s="868"/>
      <c r="M6" s="1408"/>
      <c r="N6" s="1408"/>
    </row>
    <row r="7" spans="1:15" ht="28" customHeight="1">
      <c r="B7" s="1467" t="s">
        <v>778</v>
      </c>
      <c r="C7" s="1468"/>
      <c r="D7" s="197" t="s">
        <v>1061</v>
      </c>
      <c r="E7" s="197" t="s">
        <v>1062</v>
      </c>
      <c r="F7" s="312" t="s">
        <v>1090</v>
      </c>
      <c r="G7" s="312" t="s">
        <v>1089</v>
      </c>
      <c r="H7" s="314">
        <v>250</v>
      </c>
      <c r="J7" s="797"/>
      <c r="K7" s="797"/>
      <c r="L7" s="868"/>
      <c r="M7" s="1408"/>
      <c r="N7" s="1408"/>
    </row>
    <row r="8" spans="1:15" ht="15.5">
      <c r="B8" s="876"/>
      <c r="C8" s="876"/>
      <c r="D8" s="876"/>
      <c r="E8" s="877"/>
      <c r="F8" s="877"/>
      <c r="G8" s="878"/>
      <c r="H8" s="878"/>
      <c r="I8" s="805"/>
      <c r="J8" s="797"/>
      <c r="K8" s="797"/>
      <c r="L8" s="868"/>
      <c r="M8" s="1044" t="s">
        <v>1101</v>
      </c>
      <c r="N8" s="1045" t="s">
        <v>1102</v>
      </c>
    </row>
    <row r="9" spans="1:15" ht="57" customHeight="1">
      <c r="B9" s="1464" t="s">
        <v>886</v>
      </c>
      <c r="C9" s="1464"/>
      <c r="D9" s="1464"/>
      <c r="E9" s="1464"/>
      <c r="F9" s="1464"/>
      <c r="G9" s="1464"/>
      <c r="H9" s="1464"/>
      <c r="I9" s="1464"/>
      <c r="J9" s="1464"/>
      <c r="K9" s="1464"/>
      <c r="L9" s="1464"/>
      <c r="M9" s="757"/>
      <c r="N9" s="757"/>
      <c r="O9" s="874"/>
    </row>
    <row r="10" spans="1:15" ht="17.25" customHeight="1">
      <c r="B10" s="1377" t="s">
        <v>446</v>
      </c>
      <c r="C10" s="1377"/>
      <c r="D10" s="1377"/>
      <c r="E10" s="1377"/>
      <c r="F10" s="1377"/>
      <c r="G10" s="1377"/>
      <c r="H10" s="1377"/>
      <c r="I10" s="1377"/>
      <c r="J10" s="1377"/>
      <c r="K10" s="1377"/>
      <c r="L10" s="1377"/>
      <c r="M10" s="755"/>
      <c r="N10" s="755"/>
      <c r="O10" s="869"/>
    </row>
    <row r="11" spans="1:15" ht="13">
      <c r="B11" s="874"/>
      <c r="C11" s="874"/>
      <c r="D11" s="874"/>
      <c r="E11" s="874"/>
      <c r="F11" s="874"/>
      <c r="G11" s="874"/>
      <c r="H11" s="874"/>
      <c r="I11" s="874"/>
      <c r="J11" s="874"/>
      <c r="K11" s="874"/>
      <c r="L11" s="874"/>
      <c r="M11" s="757"/>
      <c r="N11" s="757"/>
      <c r="O11" s="874"/>
    </row>
    <row r="12" spans="1:15" ht="13">
      <c r="B12" s="875"/>
      <c r="C12" s="875"/>
      <c r="D12" s="875"/>
      <c r="E12" s="875"/>
      <c r="F12" s="875"/>
      <c r="G12" s="875"/>
      <c r="H12" s="875"/>
      <c r="I12" s="875"/>
      <c r="J12" s="875"/>
      <c r="K12" s="875"/>
      <c r="L12" s="875"/>
      <c r="M12" s="875"/>
      <c r="N12" s="875"/>
      <c r="O12" s="875"/>
    </row>
    <row r="13" spans="1:15" s="760" customFormat="1" ht="36" customHeight="1">
      <c r="B13" s="1461" t="s">
        <v>322</v>
      </c>
      <c r="C13" s="1462"/>
      <c r="D13" s="1462"/>
      <c r="E13" s="1462"/>
      <c r="F13" s="1462"/>
      <c r="G13" s="1462"/>
      <c r="H13" s="1462"/>
      <c r="I13" s="1462"/>
      <c r="J13" s="1462"/>
      <c r="K13" s="1462"/>
      <c r="L13" s="1463"/>
      <c r="M13" s="872"/>
      <c r="N13" s="872"/>
      <c r="O13" s="867"/>
    </row>
    <row r="14" spans="1:15" s="797" customFormat="1" ht="59" customHeight="1">
      <c r="B14" s="731" t="s">
        <v>5</v>
      </c>
      <c r="C14" s="732" t="s">
        <v>848</v>
      </c>
      <c r="D14" s="732" t="s">
        <v>849</v>
      </c>
      <c r="E14" s="732" t="s">
        <v>323</v>
      </c>
      <c r="F14" s="732" t="s">
        <v>850</v>
      </c>
      <c r="G14" s="732" t="s">
        <v>851</v>
      </c>
      <c r="H14" s="982" t="s">
        <v>31</v>
      </c>
      <c r="I14" s="732" t="s">
        <v>852</v>
      </c>
      <c r="J14" s="732" t="s">
        <v>853</v>
      </c>
      <c r="K14" s="732" t="s">
        <v>854</v>
      </c>
      <c r="L14" s="506" t="s">
        <v>43</v>
      </c>
      <c r="M14" s="765"/>
      <c r="N14" s="867"/>
      <c r="O14" s="796"/>
    </row>
    <row r="15" spans="1:15" s="760" customFormat="1" ht="13">
      <c r="B15" s="340" t="s">
        <v>119</v>
      </c>
      <c r="C15" s="198">
        <v>1</v>
      </c>
      <c r="D15" s="198" t="s">
        <v>103</v>
      </c>
      <c r="E15" s="198" t="s">
        <v>885</v>
      </c>
      <c r="F15" s="198">
        <v>65000</v>
      </c>
      <c r="G15" s="198">
        <v>65000</v>
      </c>
      <c r="H15" s="983">
        <v>12</v>
      </c>
      <c r="I15" s="198">
        <v>17.399999999999999</v>
      </c>
      <c r="J15" s="198">
        <v>10.5</v>
      </c>
      <c r="K15" s="198">
        <v>10.5</v>
      </c>
      <c r="L15" s="198">
        <v>1234567</v>
      </c>
      <c r="M15" s="765"/>
      <c r="N15" s="500"/>
      <c r="O15" s="798"/>
    </row>
    <row r="16" spans="1:15" s="760" customFormat="1">
      <c r="B16" s="73"/>
      <c r="C16" s="866"/>
      <c r="D16" s="866"/>
      <c r="E16" s="866"/>
      <c r="F16" s="866"/>
      <c r="G16" s="866"/>
      <c r="H16" s="984"/>
      <c r="I16" s="866"/>
      <c r="J16" s="866"/>
      <c r="K16" s="866"/>
      <c r="L16" s="866"/>
      <c r="M16" s="765"/>
      <c r="N16" s="500"/>
    </row>
    <row r="17" spans="2:14" s="760" customFormat="1">
      <c r="B17" s="73"/>
      <c r="C17" s="866"/>
      <c r="D17" s="866"/>
      <c r="E17" s="866"/>
      <c r="F17" s="866"/>
      <c r="G17" s="866"/>
      <c r="H17" s="984"/>
      <c r="I17" s="866"/>
      <c r="J17" s="866"/>
      <c r="K17" s="866"/>
      <c r="L17" s="866"/>
      <c r="M17" s="765"/>
      <c r="N17" s="765"/>
    </row>
    <row r="18" spans="2:14" s="760" customFormat="1">
      <c r="B18" s="73"/>
      <c r="C18" s="866"/>
      <c r="D18" s="866"/>
      <c r="E18" s="866"/>
      <c r="F18" s="866"/>
      <c r="G18" s="866"/>
      <c r="H18" s="984"/>
      <c r="I18" s="866"/>
      <c r="J18" s="866"/>
      <c r="K18" s="866"/>
      <c r="L18" s="866"/>
      <c r="M18" s="765"/>
      <c r="N18" s="765"/>
    </row>
    <row r="19" spans="2:14" s="760" customFormat="1">
      <c r="B19" s="73"/>
      <c r="C19" s="866"/>
      <c r="D19" s="866"/>
      <c r="E19" s="866"/>
      <c r="F19" s="866"/>
      <c r="G19" s="866"/>
      <c r="H19" s="984"/>
      <c r="I19" s="866"/>
      <c r="J19" s="866"/>
      <c r="K19" s="866"/>
      <c r="L19" s="866"/>
      <c r="M19" s="765"/>
      <c r="N19" s="765"/>
    </row>
    <row r="20" spans="2:14" s="760" customFormat="1">
      <c r="B20" s="73"/>
      <c r="C20" s="866"/>
      <c r="D20" s="866"/>
      <c r="E20" s="866"/>
      <c r="F20" s="866"/>
      <c r="G20" s="866"/>
      <c r="H20" s="984"/>
      <c r="I20" s="866"/>
      <c r="J20" s="866"/>
      <c r="K20" s="866"/>
      <c r="L20" s="866"/>
      <c r="M20" s="765"/>
      <c r="N20" s="765"/>
    </row>
    <row r="21" spans="2:14" s="760" customFormat="1">
      <c r="B21" s="73"/>
      <c r="C21" s="866"/>
      <c r="D21" s="866"/>
      <c r="E21" s="866"/>
      <c r="F21" s="866"/>
      <c r="G21" s="866"/>
      <c r="H21" s="984"/>
      <c r="I21" s="866"/>
      <c r="J21" s="866"/>
      <c r="K21" s="866"/>
      <c r="L21" s="866"/>
      <c r="M21" s="765"/>
      <c r="N21" s="765"/>
    </row>
    <row r="22" spans="2:14" s="760" customFormat="1">
      <c r="B22" s="73"/>
      <c r="C22" s="866"/>
      <c r="D22" s="866"/>
      <c r="E22" s="866"/>
      <c r="F22" s="866"/>
      <c r="G22" s="866"/>
      <c r="H22" s="984"/>
      <c r="I22" s="866"/>
      <c r="J22" s="866"/>
      <c r="K22" s="866"/>
      <c r="L22" s="866"/>
      <c r="M22" s="765"/>
      <c r="N22" s="765"/>
    </row>
    <row r="23" spans="2:14" s="760" customFormat="1">
      <c r="B23" s="73"/>
      <c r="C23" s="866"/>
      <c r="D23" s="866"/>
      <c r="E23" s="866"/>
      <c r="F23" s="866"/>
      <c r="G23" s="866"/>
      <c r="H23" s="984"/>
      <c r="I23" s="866"/>
      <c r="J23" s="866"/>
      <c r="K23" s="866"/>
      <c r="L23" s="866"/>
      <c r="M23" s="765"/>
      <c r="N23" s="765"/>
    </row>
    <row r="24" spans="2:14" s="760" customFormat="1">
      <c r="B24" s="73"/>
      <c r="C24" s="866"/>
      <c r="D24" s="866"/>
      <c r="E24" s="866"/>
      <c r="F24" s="866"/>
      <c r="G24" s="866"/>
      <c r="H24" s="984"/>
      <c r="I24" s="866"/>
      <c r="J24" s="866"/>
      <c r="K24" s="866"/>
      <c r="L24" s="866"/>
      <c r="M24" s="765"/>
      <c r="N24" s="765"/>
    </row>
    <row r="25" spans="2:14" s="760" customFormat="1">
      <c r="B25" s="73"/>
      <c r="C25" s="866"/>
      <c r="D25" s="866"/>
      <c r="E25" s="866"/>
      <c r="F25" s="866"/>
      <c r="G25" s="866"/>
      <c r="H25" s="984"/>
      <c r="I25" s="866"/>
      <c r="J25" s="866"/>
      <c r="K25" s="866"/>
      <c r="L25" s="866"/>
      <c r="M25" s="765"/>
      <c r="N25" s="765"/>
    </row>
    <row r="26" spans="2:14" s="760" customFormat="1">
      <c r="B26" s="73"/>
      <c r="C26" s="866"/>
      <c r="D26" s="866"/>
      <c r="E26" s="866"/>
      <c r="F26" s="866"/>
      <c r="G26" s="866"/>
      <c r="H26" s="984"/>
      <c r="I26" s="866"/>
      <c r="J26" s="866"/>
      <c r="K26" s="866"/>
      <c r="L26" s="866"/>
      <c r="M26" s="765"/>
      <c r="N26" s="765"/>
    </row>
    <row r="27" spans="2:14" s="760" customFormat="1">
      <c r="B27" s="73"/>
      <c r="C27" s="866"/>
      <c r="D27" s="866"/>
      <c r="E27" s="866"/>
      <c r="F27" s="866"/>
      <c r="G27" s="866"/>
      <c r="H27" s="984"/>
      <c r="I27" s="866"/>
      <c r="J27" s="866"/>
      <c r="K27" s="866"/>
      <c r="L27" s="866"/>
      <c r="M27" s="765"/>
      <c r="N27" s="765"/>
    </row>
    <row r="28" spans="2:14" s="760" customFormat="1">
      <c r="B28" s="73"/>
      <c r="C28" s="866"/>
      <c r="D28" s="866"/>
      <c r="E28" s="866"/>
      <c r="F28" s="866"/>
      <c r="G28" s="866"/>
      <c r="H28" s="984"/>
      <c r="I28" s="866"/>
      <c r="J28" s="866"/>
      <c r="K28" s="866"/>
      <c r="L28" s="866"/>
      <c r="M28" s="765"/>
      <c r="N28" s="765"/>
    </row>
    <row r="29" spans="2:14" s="760" customFormat="1">
      <c r="B29" s="73"/>
      <c r="C29" s="866"/>
      <c r="D29" s="866"/>
      <c r="E29" s="866"/>
      <c r="F29" s="866"/>
      <c r="G29" s="866"/>
      <c r="H29" s="984"/>
      <c r="I29" s="866"/>
      <c r="J29" s="866"/>
      <c r="K29" s="866"/>
      <c r="L29" s="866"/>
      <c r="M29" s="765"/>
      <c r="N29" s="765"/>
    </row>
    <row r="30" spans="2:14" s="760" customFormat="1">
      <c r="B30" s="73"/>
      <c r="C30" s="866"/>
      <c r="D30" s="866"/>
      <c r="E30" s="866"/>
      <c r="F30" s="866"/>
      <c r="G30" s="866"/>
      <c r="H30" s="984"/>
      <c r="I30" s="866"/>
      <c r="J30" s="866"/>
      <c r="K30" s="866"/>
      <c r="L30" s="866"/>
      <c r="M30" s="765"/>
      <c r="N30" s="765"/>
    </row>
    <row r="31" spans="2:14" s="760" customFormat="1">
      <c r="B31" s="73"/>
      <c r="C31" s="866"/>
      <c r="D31" s="866"/>
      <c r="E31" s="866"/>
      <c r="F31" s="866"/>
      <c r="G31" s="866"/>
      <c r="H31" s="984"/>
      <c r="I31" s="866"/>
      <c r="J31" s="866"/>
      <c r="K31" s="866"/>
      <c r="L31" s="866"/>
      <c r="M31" s="765"/>
      <c r="N31" s="765"/>
    </row>
    <row r="32" spans="2:14" s="760" customFormat="1">
      <c r="B32" s="73"/>
      <c r="C32" s="866"/>
      <c r="D32" s="866"/>
      <c r="E32" s="866"/>
      <c r="F32" s="866"/>
      <c r="G32" s="866"/>
      <c r="H32" s="984"/>
      <c r="I32" s="866"/>
      <c r="J32" s="866"/>
      <c r="K32" s="866"/>
      <c r="L32" s="866"/>
      <c r="M32" s="765"/>
      <c r="N32" s="765"/>
    </row>
    <row r="33" spans="1:15" s="760" customFormat="1">
      <c r="B33" s="73"/>
      <c r="C33" s="866"/>
      <c r="D33" s="866"/>
      <c r="E33" s="866"/>
      <c r="F33" s="866"/>
      <c r="G33" s="866"/>
      <c r="H33" s="984"/>
      <c r="I33" s="866"/>
      <c r="J33" s="866"/>
      <c r="K33" s="866"/>
      <c r="L33" s="866"/>
      <c r="M33" s="765"/>
      <c r="N33" s="765"/>
    </row>
    <row r="34" spans="1:15" s="760" customFormat="1">
      <c r="B34" s="73"/>
      <c r="C34" s="866"/>
      <c r="D34" s="866"/>
      <c r="E34" s="866"/>
      <c r="F34" s="866"/>
      <c r="G34" s="866"/>
      <c r="H34" s="984"/>
      <c r="I34" s="866"/>
      <c r="J34" s="866"/>
      <c r="K34" s="866"/>
      <c r="L34" s="866"/>
      <c r="M34" s="873"/>
      <c r="N34" s="765"/>
    </row>
    <row r="35" spans="1:15">
      <c r="B35" s="739" t="s">
        <v>0</v>
      </c>
      <c r="C35" s="739"/>
      <c r="D35" s="739"/>
      <c r="E35" s="739"/>
      <c r="F35" s="739"/>
      <c r="G35" s="739"/>
      <c r="H35" s="739"/>
      <c r="I35" s="828" t="s">
        <v>0</v>
      </c>
      <c r="J35" s="828"/>
      <c r="K35" s="828"/>
      <c r="L35" s="828"/>
      <c r="M35" s="871"/>
      <c r="N35" s="871"/>
      <c r="O35" s="868"/>
    </row>
    <row r="36" spans="1:15">
      <c r="B36" s="739"/>
      <c r="C36" s="760"/>
      <c r="D36" s="760"/>
      <c r="E36" s="760"/>
      <c r="F36" s="760"/>
      <c r="G36" s="760"/>
      <c r="H36" s="760"/>
      <c r="I36" s="797"/>
      <c r="J36" s="797"/>
      <c r="K36" s="797"/>
      <c r="L36" s="797"/>
      <c r="M36" s="867"/>
      <c r="N36" s="867"/>
      <c r="O36" s="868"/>
    </row>
    <row r="37" spans="1:15">
      <c r="H37" s="756"/>
      <c r="L37" s="794"/>
      <c r="N37" s="870"/>
      <c r="O37" s="869"/>
    </row>
    <row r="38" spans="1:15">
      <c r="H38" s="756"/>
      <c r="L38" s="794"/>
      <c r="N38" s="870"/>
      <c r="O38" s="869"/>
    </row>
    <row r="39" spans="1:15" ht="13">
      <c r="B39" s="861" t="s">
        <v>863</v>
      </c>
      <c r="C39" s="862"/>
      <c r="D39" s="862"/>
      <c r="E39" s="862"/>
      <c r="F39" s="862"/>
      <c r="G39" s="862"/>
      <c r="H39" s="862"/>
      <c r="I39" s="862"/>
      <c r="J39" s="862"/>
      <c r="K39" s="862"/>
      <c r="L39" s="863"/>
      <c r="N39" s="870"/>
      <c r="O39" s="869"/>
    </row>
    <row r="40" spans="1:15">
      <c r="B40" s="1285"/>
      <c r="C40" s="1286"/>
      <c r="D40" s="1286"/>
      <c r="E40" s="1286"/>
      <c r="F40" s="1286"/>
      <c r="G40" s="1286"/>
      <c r="H40" s="1286"/>
      <c r="I40" s="1286"/>
      <c r="J40" s="1286"/>
      <c r="K40" s="1286"/>
      <c r="L40" s="1287"/>
      <c r="N40" s="870"/>
      <c r="O40" s="869"/>
    </row>
    <row r="41" spans="1:15">
      <c r="B41" s="1288"/>
      <c r="C41" s="1289"/>
      <c r="D41" s="1289"/>
      <c r="E41" s="1289"/>
      <c r="F41" s="1289"/>
      <c r="G41" s="1289"/>
      <c r="H41" s="1289"/>
      <c r="I41" s="1289"/>
      <c r="J41" s="1289"/>
      <c r="K41" s="1289"/>
      <c r="L41" s="1290"/>
      <c r="N41" s="870"/>
      <c r="O41" s="869"/>
    </row>
    <row r="42" spans="1:15">
      <c r="B42" s="1288"/>
      <c r="C42" s="1289"/>
      <c r="D42" s="1289"/>
      <c r="E42" s="1289"/>
      <c r="F42" s="1289"/>
      <c r="G42" s="1289"/>
      <c r="H42" s="1289"/>
      <c r="I42" s="1289"/>
      <c r="J42" s="1289"/>
      <c r="K42" s="1289"/>
      <c r="L42" s="1290"/>
      <c r="N42" s="870"/>
      <c r="O42" s="869"/>
    </row>
    <row r="43" spans="1:15">
      <c r="B43" s="1288"/>
      <c r="C43" s="1289"/>
      <c r="D43" s="1289"/>
      <c r="E43" s="1289"/>
      <c r="F43" s="1289"/>
      <c r="G43" s="1289"/>
      <c r="H43" s="1289"/>
      <c r="I43" s="1289"/>
      <c r="J43" s="1289"/>
      <c r="K43" s="1289"/>
      <c r="L43" s="1290"/>
      <c r="M43" s="867"/>
      <c r="N43" s="867"/>
      <c r="O43" s="868"/>
    </row>
    <row r="44" spans="1:15">
      <c r="B44" s="1288"/>
      <c r="C44" s="1289"/>
      <c r="D44" s="1289"/>
      <c r="E44" s="1289"/>
      <c r="F44" s="1289"/>
      <c r="G44" s="1289"/>
      <c r="H44" s="1289"/>
      <c r="I44" s="1289"/>
      <c r="J44" s="1289"/>
      <c r="K44" s="1289"/>
      <c r="L44" s="1290"/>
      <c r="M44" s="867"/>
      <c r="N44" s="867"/>
      <c r="O44" s="868"/>
    </row>
    <row r="45" spans="1:15">
      <c r="B45" s="1288"/>
      <c r="C45" s="1289"/>
      <c r="D45" s="1289"/>
      <c r="E45" s="1289"/>
      <c r="F45" s="1289"/>
      <c r="G45" s="1289"/>
      <c r="H45" s="1289"/>
      <c r="I45" s="1289"/>
      <c r="J45" s="1289"/>
      <c r="K45" s="1289"/>
      <c r="L45" s="1290"/>
      <c r="M45" s="867"/>
      <c r="N45" s="867"/>
      <c r="O45" s="868"/>
    </row>
    <row r="46" spans="1:15">
      <c r="B46" s="1291"/>
      <c r="C46" s="1292"/>
      <c r="D46" s="1292"/>
      <c r="E46" s="1292"/>
      <c r="F46" s="1292"/>
      <c r="G46" s="1292"/>
      <c r="H46" s="1292"/>
      <c r="I46" s="1292"/>
      <c r="J46" s="1292"/>
      <c r="K46" s="1292"/>
      <c r="L46" s="1293"/>
      <c r="M46" s="867"/>
      <c r="N46" s="867"/>
      <c r="O46" s="868"/>
    </row>
    <row r="47" spans="1:15">
      <c r="A47" s="760"/>
      <c r="B47" s="760"/>
      <c r="C47" s="760"/>
      <c r="D47" s="760"/>
      <c r="E47" s="760"/>
      <c r="F47" s="760"/>
      <c r="G47" s="760"/>
      <c r="H47" s="797"/>
      <c r="I47" s="797"/>
      <c r="J47" s="797"/>
      <c r="K47" s="797"/>
      <c r="L47" s="867"/>
      <c r="M47" s="867"/>
      <c r="N47" s="868"/>
    </row>
    <row r="48" spans="1:15">
      <c r="A48" s="760"/>
      <c r="B48" s="760"/>
      <c r="C48" s="760"/>
      <c r="D48" s="760"/>
      <c r="E48" s="760"/>
      <c r="F48" s="760"/>
      <c r="G48" s="760"/>
      <c r="H48" s="797"/>
      <c r="I48" s="797"/>
      <c r="J48" s="797"/>
      <c r="K48" s="797"/>
      <c r="L48" s="867"/>
      <c r="M48" s="867"/>
      <c r="N48" s="868"/>
    </row>
    <row r="49" spans="1:14">
      <c r="A49" s="760"/>
      <c r="B49" s="760"/>
      <c r="C49" s="760"/>
      <c r="D49" s="760"/>
      <c r="E49" s="760"/>
      <c r="F49" s="760"/>
      <c r="G49" s="760"/>
      <c r="H49" s="797"/>
      <c r="I49" s="797"/>
      <c r="J49" s="797"/>
      <c r="K49" s="797"/>
      <c r="L49" s="867"/>
      <c r="M49" s="867"/>
      <c r="N49" s="868"/>
    </row>
    <row r="50" spans="1:14">
      <c r="A50" s="760"/>
      <c r="B50" s="760"/>
      <c r="C50" s="760"/>
      <c r="D50" s="760"/>
      <c r="E50" s="760"/>
      <c r="F50" s="760"/>
      <c r="G50" s="760"/>
      <c r="H50" s="797"/>
      <c r="I50" s="797"/>
      <c r="J50" s="797"/>
      <c r="K50" s="797"/>
      <c r="L50" s="867"/>
      <c r="M50" s="867"/>
      <c r="N50" s="868"/>
    </row>
    <row r="51" spans="1:14">
      <c r="A51" s="760"/>
      <c r="B51" s="760"/>
      <c r="C51" s="760"/>
      <c r="D51" s="760"/>
      <c r="E51" s="760"/>
      <c r="F51" s="760"/>
      <c r="G51" s="760"/>
      <c r="H51" s="797"/>
      <c r="I51" s="797"/>
      <c r="J51" s="797"/>
      <c r="K51" s="797"/>
      <c r="L51" s="867"/>
      <c r="M51" s="867"/>
      <c r="N51" s="868"/>
    </row>
    <row r="52" spans="1:14">
      <c r="A52" s="760"/>
      <c r="B52" s="760"/>
      <c r="C52" s="760"/>
      <c r="D52" s="760"/>
      <c r="E52" s="760"/>
      <c r="F52" s="760"/>
      <c r="G52" s="760"/>
      <c r="H52" s="797"/>
      <c r="I52" s="797"/>
      <c r="J52" s="797"/>
      <c r="K52" s="797"/>
      <c r="L52" s="867"/>
      <c r="M52" s="867"/>
      <c r="N52" s="868"/>
    </row>
    <row r="53" spans="1:14">
      <c r="A53" s="760"/>
      <c r="B53" s="760"/>
      <c r="C53" s="760"/>
      <c r="D53" s="760"/>
      <c r="E53" s="760"/>
      <c r="F53" s="760"/>
      <c r="G53" s="760"/>
      <c r="H53" s="797"/>
      <c r="I53" s="797"/>
      <c r="J53" s="797"/>
      <c r="K53" s="797"/>
      <c r="L53" s="867"/>
      <c r="M53" s="867"/>
      <c r="N53" s="868"/>
    </row>
    <row r="54" spans="1:14">
      <c r="A54" s="760"/>
      <c r="B54" s="760"/>
      <c r="C54" s="760"/>
      <c r="D54" s="760"/>
      <c r="E54" s="760"/>
      <c r="F54" s="760"/>
      <c r="G54" s="760"/>
      <c r="H54" s="797"/>
      <c r="I54" s="797"/>
      <c r="J54" s="797"/>
      <c r="K54" s="797"/>
      <c r="L54" s="867"/>
      <c r="M54" s="867"/>
      <c r="N54" s="868"/>
    </row>
    <row r="55" spans="1:14">
      <c r="A55" s="760"/>
      <c r="B55" s="760"/>
      <c r="C55" s="760"/>
      <c r="D55" s="760"/>
      <c r="E55" s="760"/>
      <c r="F55" s="760"/>
      <c r="G55" s="760"/>
      <c r="H55" s="797"/>
      <c r="I55" s="797"/>
      <c r="J55" s="797"/>
      <c r="K55" s="797"/>
      <c r="L55" s="867"/>
      <c r="M55" s="867"/>
      <c r="N55" s="868"/>
    </row>
    <row r="56" spans="1:14">
      <c r="A56" s="760"/>
      <c r="B56" s="760"/>
      <c r="C56" s="760"/>
      <c r="D56" s="760"/>
      <c r="E56" s="760"/>
      <c r="F56" s="760"/>
      <c r="G56" s="760"/>
      <c r="H56" s="797"/>
      <c r="I56" s="797"/>
      <c r="J56" s="797"/>
      <c r="K56" s="797"/>
      <c r="L56" s="867"/>
      <c r="M56" s="867"/>
      <c r="N56" s="868"/>
    </row>
    <row r="57" spans="1:14">
      <c r="A57" s="760"/>
      <c r="B57" s="760"/>
      <c r="C57" s="760"/>
      <c r="D57" s="760"/>
      <c r="E57" s="760"/>
      <c r="F57" s="760"/>
      <c r="G57" s="760"/>
      <c r="H57" s="797"/>
      <c r="I57" s="797"/>
      <c r="J57" s="797"/>
      <c r="K57" s="797"/>
      <c r="L57" s="867"/>
      <c r="M57" s="867"/>
      <c r="N57" s="868"/>
    </row>
    <row r="58" spans="1:14">
      <c r="A58" s="760"/>
      <c r="B58" s="760"/>
      <c r="C58" s="760"/>
      <c r="D58" s="760"/>
      <c r="E58" s="760"/>
      <c r="F58" s="760"/>
      <c r="G58" s="760"/>
      <c r="H58" s="797"/>
      <c r="I58" s="797"/>
      <c r="J58" s="797"/>
      <c r="K58" s="797"/>
      <c r="L58" s="867"/>
      <c r="M58" s="867"/>
      <c r="N58" s="868"/>
    </row>
    <row r="59" spans="1:14">
      <c r="A59" s="760"/>
      <c r="B59" s="760"/>
      <c r="C59" s="760"/>
      <c r="D59" s="760"/>
      <c r="E59" s="760"/>
      <c r="F59" s="760"/>
      <c r="G59" s="760"/>
      <c r="H59" s="797"/>
      <c r="I59" s="797"/>
      <c r="J59" s="797"/>
      <c r="K59" s="797"/>
      <c r="L59" s="867"/>
      <c r="M59" s="867"/>
      <c r="N59" s="868"/>
    </row>
    <row r="60" spans="1:14">
      <c r="A60" s="760"/>
      <c r="B60" s="760"/>
      <c r="C60" s="760"/>
      <c r="D60" s="760"/>
      <c r="E60" s="760"/>
      <c r="F60" s="760"/>
      <c r="G60" s="760"/>
      <c r="H60" s="797"/>
      <c r="I60" s="797"/>
      <c r="J60" s="797"/>
      <c r="K60" s="797"/>
      <c r="L60" s="867"/>
      <c r="M60" s="867"/>
      <c r="N60" s="868"/>
    </row>
    <row r="61" spans="1:14">
      <c r="A61" s="760"/>
      <c r="B61" s="760"/>
      <c r="C61" s="760"/>
      <c r="D61" s="760"/>
      <c r="E61" s="760"/>
      <c r="F61" s="760"/>
      <c r="G61" s="760"/>
      <c r="H61" s="797"/>
      <c r="I61" s="797"/>
      <c r="J61" s="797"/>
      <c r="K61" s="797"/>
      <c r="L61" s="867"/>
      <c r="M61" s="867"/>
      <c r="N61" s="868"/>
    </row>
    <row r="62" spans="1:14">
      <c r="A62" s="760"/>
      <c r="B62" s="760"/>
      <c r="C62" s="760"/>
      <c r="D62" s="760"/>
      <c r="E62" s="760"/>
      <c r="F62" s="760"/>
      <c r="G62" s="760"/>
      <c r="H62" s="797"/>
      <c r="I62" s="797"/>
      <c r="J62" s="797"/>
      <c r="K62" s="797"/>
      <c r="L62" s="867"/>
      <c r="M62" s="867"/>
      <c r="N62" s="868"/>
    </row>
    <row r="63" spans="1:14">
      <c r="A63" s="760"/>
      <c r="B63" s="760"/>
      <c r="C63" s="760"/>
      <c r="D63" s="760"/>
      <c r="E63" s="760"/>
      <c r="F63" s="760"/>
      <c r="G63" s="760"/>
      <c r="H63" s="797"/>
      <c r="I63" s="797"/>
      <c r="J63" s="797"/>
      <c r="K63" s="797"/>
      <c r="L63" s="867"/>
      <c r="M63" s="867"/>
      <c r="N63" s="868"/>
    </row>
    <row r="64" spans="1:14">
      <c r="A64" s="760"/>
      <c r="B64" s="760"/>
      <c r="C64" s="760"/>
      <c r="D64" s="760"/>
      <c r="E64" s="760"/>
      <c r="F64" s="760"/>
      <c r="G64" s="760"/>
      <c r="H64" s="797"/>
      <c r="I64" s="797"/>
      <c r="J64" s="797"/>
      <c r="K64" s="797"/>
      <c r="L64" s="867"/>
      <c r="M64" s="867"/>
      <c r="N64" s="868"/>
    </row>
    <row r="65" spans="1:14">
      <c r="A65" s="760"/>
      <c r="B65" s="760"/>
      <c r="C65" s="760"/>
      <c r="D65" s="760"/>
      <c r="E65" s="760"/>
      <c r="F65" s="760"/>
      <c r="G65" s="760"/>
      <c r="H65" s="797"/>
      <c r="I65" s="797"/>
      <c r="J65" s="797"/>
      <c r="K65" s="797"/>
      <c r="L65" s="867"/>
      <c r="M65" s="867"/>
      <c r="N65" s="868"/>
    </row>
    <row r="66" spans="1:14">
      <c r="A66" s="760"/>
      <c r="B66" s="760"/>
      <c r="C66" s="760"/>
      <c r="D66" s="760"/>
      <c r="E66" s="760"/>
      <c r="F66" s="760"/>
      <c r="G66" s="760"/>
      <c r="H66" s="797"/>
      <c r="I66" s="797"/>
      <c r="J66" s="797"/>
      <c r="K66" s="797"/>
      <c r="L66" s="867"/>
      <c r="M66" s="867"/>
      <c r="N66" s="868"/>
    </row>
    <row r="67" spans="1:14">
      <c r="A67" s="760"/>
      <c r="B67" s="760"/>
      <c r="C67" s="760"/>
      <c r="D67" s="760"/>
      <c r="E67" s="760"/>
      <c r="F67" s="760"/>
      <c r="G67" s="760"/>
      <c r="H67" s="797"/>
      <c r="I67" s="797"/>
      <c r="J67" s="797"/>
      <c r="K67" s="797"/>
      <c r="L67" s="867"/>
      <c r="M67" s="867"/>
      <c r="N67" s="868"/>
    </row>
    <row r="68" spans="1:14">
      <c r="A68" s="760"/>
      <c r="B68" s="760"/>
      <c r="C68" s="760"/>
      <c r="D68" s="760"/>
      <c r="E68" s="760"/>
      <c r="F68" s="760"/>
      <c r="G68" s="760"/>
      <c r="H68" s="797"/>
      <c r="I68" s="797"/>
      <c r="J68" s="797"/>
      <c r="K68" s="797"/>
      <c r="L68" s="867"/>
      <c r="M68" s="867"/>
      <c r="N68" s="868"/>
    </row>
    <row r="69" spans="1:14">
      <c r="A69" s="760"/>
      <c r="B69" s="760"/>
      <c r="C69" s="760"/>
      <c r="D69" s="760"/>
      <c r="E69" s="760"/>
      <c r="F69" s="760"/>
      <c r="G69" s="760"/>
      <c r="H69" s="797"/>
      <c r="I69" s="797"/>
      <c r="J69" s="797"/>
      <c r="K69" s="797"/>
      <c r="L69" s="867"/>
      <c r="M69" s="867"/>
      <c r="N69" s="868"/>
    </row>
    <row r="70" spans="1:14">
      <c r="A70" s="760"/>
      <c r="B70" s="760"/>
      <c r="C70" s="760"/>
      <c r="D70" s="760"/>
      <c r="E70" s="760"/>
      <c r="F70" s="760"/>
      <c r="G70" s="760"/>
      <c r="H70" s="797"/>
      <c r="I70" s="797"/>
      <c r="J70" s="797"/>
      <c r="K70" s="797"/>
      <c r="L70" s="867"/>
      <c r="M70" s="867"/>
      <c r="N70" s="868"/>
    </row>
    <row r="71" spans="1:14">
      <c r="A71" s="760"/>
      <c r="B71" s="760"/>
      <c r="C71" s="760"/>
      <c r="D71" s="760"/>
      <c r="E71" s="760"/>
      <c r="F71" s="760"/>
      <c r="G71" s="760"/>
      <c r="H71" s="797"/>
      <c r="I71" s="797"/>
      <c r="J71" s="797"/>
      <c r="K71" s="797"/>
      <c r="L71" s="867"/>
      <c r="M71" s="867"/>
      <c r="N71" s="868"/>
    </row>
    <row r="72" spans="1:14">
      <c r="A72" s="760"/>
      <c r="B72" s="760"/>
      <c r="C72" s="760"/>
      <c r="D72" s="760"/>
      <c r="E72" s="760"/>
      <c r="F72" s="760"/>
      <c r="G72" s="760"/>
      <c r="H72" s="797"/>
      <c r="I72" s="797"/>
      <c r="J72" s="797"/>
      <c r="K72" s="797"/>
      <c r="L72" s="867"/>
      <c r="M72" s="867"/>
      <c r="N72" s="868"/>
    </row>
    <row r="73" spans="1:14">
      <c r="A73" s="760"/>
      <c r="B73" s="760"/>
      <c r="C73" s="760"/>
      <c r="D73" s="760"/>
      <c r="E73" s="760"/>
      <c r="F73" s="760"/>
      <c r="G73" s="760"/>
      <c r="H73" s="797"/>
      <c r="I73" s="797"/>
      <c r="J73" s="797"/>
      <c r="K73" s="797"/>
      <c r="L73" s="867"/>
      <c r="M73" s="867"/>
      <c r="N73" s="868"/>
    </row>
    <row r="74" spans="1:14">
      <c r="A74" s="760"/>
      <c r="B74" s="760"/>
      <c r="C74" s="760"/>
      <c r="D74" s="760"/>
      <c r="E74" s="760"/>
      <c r="F74" s="760"/>
      <c r="G74" s="760"/>
      <c r="H74" s="797"/>
      <c r="I74" s="797"/>
      <c r="J74" s="797"/>
      <c r="K74" s="797"/>
      <c r="L74" s="867"/>
      <c r="M74" s="867"/>
      <c r="N74" s="868"/>
    </row>
    <row r="75" spans="1:14">
      <c r="A75" s="760"/>
      <c r="B75" s="760"/>
      <c r="C75" s="760"/>
      <c r="D75" s="760"/>
      <c r="E75" s="760"/>
      <c r="F75" s="760"/>
      <c r="G75" s="760"/>
      <c r="H75" s="797"/>
      <c r="I75" s="797"/>
      <c r="J75" s="797"/>
      <c r="K75" s="797"/>
      <c r="L75" s="867"/>
      <c r="M75" s="867"/>
    </row>
  </sheetData>
  <sheetProtection algorithmName="SHA-512" hashValue="eQhlh94bxb8k8ywHWT76jbyNG3UBDK480UZV3M11vmNFV022AxW/C9cz98B7Q+sa85mgGWkIjojQrr6w46N04g==" saltValue="pgZ/L1fg4eslJ8/42E5xSg==" spinCount="100000" sheet="1" formatCells="0"/>
  <protectedRanges>
    <protectedRange sqref="B16:F34 H16:L34 I15:K15" name="Range1"/>
  </protectedRanges>
  <mergeCells count="11">
    <mergeCell ref="M5:N7"/>
    <mergeCell ref="B40:L46"/>
    <mergeCell ref="B2:H3"/>
    <mergeCell ref="B1:L1"/>
    <mergeCell ref="B10:L10"/>
    <mergeCell ref="B13:L13"/>
    <mergeCell ref="B9:L9"/>
    <mergeCell ref="B5:C5"/>
    <mergeCell ref="B6:C6"/>
    <mergeCell ref="B7:C7"/>
    <mergeCell ref="B4:H4"/>
  </mergeCells>
  <dataValidations count="2">
    <dataValidation type="list" allowBlank="1" showInputMessage="1" showErrorMessage="1" sqref="D15:D34" xr:uid="{00000000-0002-0000-0C00-000000000000}">
      <formula1>"Ducted, Non-ducted, Mixed"</formula1>
    </dataValidation>
    <dataValidation type="list" allowBlank="1" showInputMessage="1" showErrorMessage="1" sqref="E14:E34" xr:uid="{21191E77-F9AC-8746-A7D3-51B65C167890}">
      <formula1>",VRF without Heat Recovery, VRF with Heat Recovery, Cooling Only"</formula1>
    </dataValidation>
  </dataValidations>
  <hyperlinks>
    <hyperlink ref="A1" location="'Project Summary'!A1" display="Click to go back to the Project Summary Tab" xr:uid="{2641A3D0-2A6F-4781-97F6-9DC227694D2D}"/>
    <hyperlink ref="N8" r:id="rId1" xr:uid="{493A4889-4379-484A-BF10-4E0B9A1D845B}"/>
  </hyperlinks>
  <pageMargins left="0.25" right="0.25" top="0.75" bottom="0.75" header="0.3" footer="0.3"/>
  <pageSetup scale="59" orientation="landscape"/>
  <rowBreaks count="2" manualBreakCount="2">
    <brk id="4" max="16383" man="1"/>
    <brk id="11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F72C-52D3-4EB2-B380-43D6BABD7C56}">
  <sheetPr codeName="Sheet14">
    <tabColor theme="6" tint="0.39997558519241921"/>
    <pageSetUpPr fitToPage="1"/>
  </sheetPr>
  <dimension ref="A1:Z51"/>
  <sheetViews>
    <sheetView zoomScale="80" zoomScaleNormal="80" workbookViewId="0">
      <selection activeCell="A24" sqref="A24"/>
    </sheetView>
  </sheetViews>
  <sheetFormatPr defaultColWidth="8.453125" defaultRowHeight="12.5"/>
  <cols>
    <col min="1" max="1" width="26" style="1" customWidth="1"/>
    <col min="2" max="2" width="18" style="1" customWidth="1"/>
    <col min="3" max="3" width="14.453125" style="1" customWidth="1"/>
    <col min="4" max="4" width="31.81640625" style="1" customWidth="1"/>
    <col min="5" max="5" width="17.453125" style="1" bestFit="1" customWidth="1"/>
    <col min="6" max="6" width="8.453125" style="1"/>
    <col min="7" max="7" width="22.453125" style="1" customWidth="1"/>
    <col min="8" max="8" width="21" style="1" customWidth="1"/>
    <col min="9" max="9" width="20.453125" style="1" customWidth="1"/>
    <col min="10" max="10" width="17.453125" style="1" bestFit="1" customWidth="1"/>
    <col min="11" max="11" width="20.453125" style="1" customWidth="1"/>
    <col min="12" max="12" width="17.453125" style="1" customWidth="1"/>
    <col min="13" max="13" width="9.453125" style="1" customWidth="1"/>
    <col min="14" max="26" width="8.453125" style="1"/>
    <col min="27" max="27" width="0" style="1" hidden="1" customWidth="1"/>
    <col min="28" max="16384" width="8.453125" style="1"/>
  </cols>
  <sheetData>
    <row r="1" spans="1:26" ht="54" customHeight="1">
      <c r="A1" s="637" t="s">
        <v>763</v>
      </c>
      <c r="B1" s="1476" t="s">
        <v>80</v>
      </c>
      <c r="C1" s="1476"/>
      <c r="D1" s="1476"/>
      <c r="E1" s="1476"/>
      <c r="F1" s="1476"/>
      <c r="G1" s="1476"/>
      <c r="H1" s="1476"/>
      <c r="I1" s="1476"/>
      <c r="J1" s="27"/>
      <c r="K1" s="27"/>
    </row>
    <row r="2" spans="1:26" s="720" customFormat="1" ht="61" customHeight="1">
      <c r="A2" s="1472" t="s">
        <v>1063</v>
      </c>
      <c r="B2" s="1472"/>
      <c r="C2" s="1472"/>
      <c r="D2" s="1472"/>
      <c r="E2" s="1472"/>
      <c r="F2" s="1472"/>
      <c r="G2" s="1472"/>
      <c r="H2" s="1472"/>
      <c r="I2" s="1472"/>
      <c r="J2" s="27"/>
      <c r="K2" s="27"/>
    </row>
    <row r="3" spans="1:26" s="708" customFormat="1" ht="20" customHeight="1">
      <c r="A3" s="1473" t="s">
        <v>862</v>
      </c>
      <c r="B3" s="1473"/>
      <c r="C3" s="1473"/>
      <c r="D3" s="1473"/>
      <c r="E3" s="1473"/>
      <c r="F3" s="1473"/>
      <c r="G3" s="1473"/>
      <c r="H3" s="1473"/>
      <c r="I3" s="1473"/>
      <c r="K3" s="27"/>
    </row>
    <row r="4" spans="1:26" ht="102" customHeight="1" thickBot="1">
      <c r="A4" s="1474"/>
      <c r="B4" s="1474"/>
      <c r="C4" s="1474"/>
      <c r="D4" s="1474"/>
      <c r="E4" s="1474"/>
      <c r="F4" s="1474"/>
      <c r="G4" s="1474"/>
      <c r="H4" s="1474"/>
      <c r="I4" s="1474"/>
      <c r="K4" s="11"/>
    </row>
    <row r="5" spans="1:26" ht="25.5" customHeight="1" thickBot="1">
      <c r="A5" s="1478" t="s">
        <v>517</v>
      </c>
      <c r="B5" s="1479"/>
      <c r="C5" s="1479"/>
      <c r="D5" s="1479"/>
      <c r="E5" s="1479"/>
      <c r="F5" s="1479"/>
      <c r="G5" s="1479"/>
      <c r="H5" s="1479"/>
      <c r="I5" s="1480"/>
      <c r="J5" s="11"/>
      <c r="K5" s="11"/>
    </row>
    <row r="6" spans="1:26" ht="13.5" thickBot="1">
      <c r="A6" s="1481" t="s">
        <v>57</v>
      </c>
      <c r="B6" s="1482"/>
      <c r="C6" s="1482"/>
      <c r="D6" s="1482"/>
      <c r="E6" s="1482"/>
      <c r="F6" s="1482"/>
      <c r="G6" s="1483"/>
      <c r="H6" s="1483"/>
      <c r="I6" s="1484"/>
      <c r="J6" s="11"/>
      <c r="K6" s="11"/>
    </row>
    <row r="7" spans="1:26" ht="66" customHeight="1" thickBot="1">
      <c r="A7" s="1485" t="s">
        <v>554</v>
      </c>
      <c r="B7" s="1486"/>
      <c r="C7" s="102"/>
      <c r="D7" s="1485" t="s">
        <v>543</v>
      </c>
      <c r="E7" s="1486"/>
      <c r="F7" s="254"/>
      <c r="G7" s="1485" t="s">
        <v>77</v>
      </c>
      <c r="H7" s="1486"/>
      <c r="I7" s="385"/>
    </row>
    <row r="8" spans="1:26" ht="41.25" customHeight="1" thickBot="1">
      <c r="A8" s="103" t="s">
        <v>78</v>
      </c>
      <c r="B8" s="250" t="s">
        <v>538</v>
      </c>
      <c r="C8" s="102"/>
      <c r="D8" s="103" t="s">
        <v>78</v>
      </c>
      <c r="E8" s="383" t="s">
        <v>538</v>
      </c>
      <c r="F8" s="102"/>
      <c r="G8" s="103" t="s">
        <v>78</v>
      </c>
      <c r="H8" s="250" t="s">
        <v>539</v>
      </c>
      <c r="I8" s="385"/>
      <c r="J8" s="253"/>
    </row>
    <row r="9" spans="1:26" ht="13" thickBot="1">
      <c r="A9" s="386" t="s">
        <v>465</v>
      </c>
      <c r="B9" s="387">
        <v>0</v>
      </c>
      <c r="C9" s="102"/>
      <c r="D9" s="104" t="s">
        <v>465</v>
      </c>
      <c r="E9" s="388">
        <v>0</v>
      </c>
      <c r="F9" s="102"/>
      <c r="G9" s="104" t="s">
        <v>79</v>
      </c>
      <c r="H9" s="388">
        <v>0</v>
      </c>
      <c r="I9" s="385"/>
    </row>
    <row r="10" spans="1:26" ht="13" thickBot="1">
      <c r="A10" s="105" t="s">
        <v>463</v>
      </c>
      <c r="B10" s="388" t="s">
        <v>468</v>
      </c>
      <c r="C10" s="102"/>
      <c r="D10" s="105" t="s">
        <v>463</v>
      </c>
      <c r="E10" s="388" t="s">
        <v>469</v>
      </c>
      <c r="F10" s="102"/>
      <c r="G10" s="105" t="s">
        <v>463</v>
      </c>
      <c r="H10" s="388" t="s">
        <v>468</v>
      </c>
      <c r="I10" s="385"/>
    </row>
    <row r="11" spans="1:26" ht="13" thickBot="1">
      <c r="A11" s="252" t="s">
        <v>462</v>
      </c>
      <c r="B11" s="388" t="s">
        <v>469</v>
      </c>
      <c r="C11" s="102"/>
      <c r="D11" s="389" t="s">
        <v>462</v>
      </c>
      <c r="E11" s="390" t="s">
        <v>471</v>
      </c>
      <c r="F11" s="102"/>
      <c r="G11" s="252" t="s">
        <v>462</v>
      </c>
      <c r="H11" s="388" t="s">
        <v>469</v>
      </c>
      <c r="I11" s="385"/>
    </row>
    <row r="12" spans="1:26" ht="13" thickBot="1">
      <c r="A12" s="252" t="s">
        <v>464</v>
      </c>
      <c r="B12" s="388" t="s">
        <v>470</v>
      </c>
      <c r="C12" s="102"/>
      <c r="D12" s="389" t="s">
        <v>464</v>
      </c>
      <c r="E12" s="390" t="s">
        <v>472</v>
      </c>
      <c r="F12" s="102"/>
      <c r="G12" s="252" t="s">
        <v>464</v>
      </c>
      <c r="H12" s="388" t="s">
        <v>470</v>
      </c>
      <c r="I12" s="385"/>
    </row>
    <row r="13" spans="1:26" ht="13.5" customHeight="1" thickBot="1">
      <c r="A13" s="1487"/>
      <c r="B13" s="1488"/>
      <c r="C13" s="102"/>
      <c r="D13" s="389" t="s">
        <v>466</v>
      </c>
      <c r="E13" s="390" t="s">
        <v>473</v>
      </c>
      <c r="F13" s="254"/>
      <c r="G13" s="1489"/>
      <c r="H13" s="1491"/>
      <c r="I13" s="385"/>
      <c r="Z13" s="1" t="s">
        <v>542</v>
      </c>
    </row>
    <row r="14" spans="1:26" ht="13" thickBot="1">
      <c r="A14" s="1487"/>
      <c r="B14" s="1488"/>
      <c r="C14" s="102"/>
      <c r="D14" s="389" t="s">
        <v>467</v>
      </c>
      <c r="E14" s="390" t="s">
        <v>474</v>
      </c>
      <c r="F14" s="254"/>
      <c r="G14" s="1490"/>
      <c r="H14" s="1490"/>
      <c r="I14" s="385"/>
      <c r="Z14" s="1" t="s">
        <v>545</v>
      </c>
    </row>
    <row r="15" spans="1:26" ht="13" thickBot="1">
      <c r="A15" s="283"/>
      <c r="B15" s="284"/>
      <c r="C15" s="286"/>
      <c r="D15" s="391"/>
      <c r="E15" s="392"/>
      <c r="F15" s="286"/>
      <c r="G15" s="286"/>
      <c r="H15" s="286"/>
      <c r="I15" s="285"/>
      <c r="J15" s="640"/>
    </row>
    <row r="16" spans="1:26" ht="13">
      <c r="A16" s="106" t="s">
        <v>3</v>
      </c>
      <c r="B16" s="101"/>
      <c r="C16" s="101"/>
      <c r="D16" s="101"/>
      <c r="E16" s="101"/>
      <c r="F16" s="101"/>
      <c r="G16" s="101"/>
      <c r="H16" s="101"/>
      <c r="I16" s="101"/>
      <c r="J16" s="640"/>
      <c r="K16" s="640"/>
    </row>
    <row r="17" spans="1:12">
      <c r="A17" s="107" t="s">
        <v>83</v>
      </c>
      <c r="B17" s="101"/>
      <c r="C17" s="101"/>
      <c r="D17" s="101"/>
      <c r="E17" s="101"/>
      <c r="F17" s="101"/>
      <c r="G17" s="101"/>
      <c r="H17" s="101"/>
      <c r="I17" s="101"/>
    </row>
    <row r="18" spans="1:12" ht="28.25" customHeight="1">
      <c r="A18" s="1492" t="s">
        <v>546</v>
      </c>
      <c r="B18" s="1492"/>
      <c r="C18" s="1492"/>
      <c r="D18" s="1492"/>
      <c r="E18" s="1492"/>
      <c r="F18" s="1492"/>
      <c r="G18" s="1492"/>
      <c r="H18" s="1492"/>
      <c r="I18" s="1492"/>
    </row>
    <row r="19" spans="1:12">
      <c r="A19" s="101"/>
      <c r="B19" s="101"/>
      <c r="C19" s="101"/>
      <c r="D19" s="101"/>
      <c r="E19" s="101"/>
      <c r="F19" s="101"/>
      <c r="G19" s="101"/>
      <c r="H19" s="101"/>
      <c r="I19" s="101"/>
    </row>
    <row r="20" spans="1:12" s="218" customFormat="1" ht="15.5">
      <c r="A20" s="1477" t="s">
        <v>84</v>
      </c>
      <c r="B20" s="1477"/>
      <c r="C20" s="1477"/>
      <c r="D20" s="1477"/>
      <c r="E20" s="1477"/>
      <c r="F20" s="607"/>
      <c r="G20" s="1477" t="s">
        <v>88</v>
      </c>
      <c r="H20" s="1477"/>
      <c r="I20" s="1477"/>
      <c r="J20" s="1477"/>
      <c r="K20" s="1477"/>
      <c r="L20" s="1477"/>
    </row>
    <row r="21" spans="1:12" s="218" customFormat="1" ht="54.75" customHeight="1">
      <c r="A21" s="1237" t="s">
        <v>81</v>
      </c>
      <c r="B21" s="1237" t="s">
        <v>42</v>
      </c>
      <c r="C21" s="1238" t="s">
        <v>547</v>
      </c>
      <c r="D21" s="1239" t="s">
        <v>544</v>
      </c>
      <c r="E21" s="1240" t="s">
        <v>555</v>
      </c>
      <c r="F21" s="101"/>
      <c r="G21" s="1241" t="s">
        <v>85</v>
      </c>
      <c r="H21" s="1240" t="s">
        <v>443</v>
      </c>
      <c r="I21" s="1240" t="s">
        <v>548</v>
      </c>
      <c r="J21" s="1240" t="s">
        <v>86</v>
      </c>
      <c r="K21" s="1240" t="s">
        <v>87</v>
      </c>
      <c r="L21" s="1241" t="s">
        <v>547</v>
      </c>
    </row>
    <row r="22" spans="1:12" s="218" customFormat="1" ht="13">
      <c r="A22" s="341" t="s">
        <v>120</v>
      </c>
      <c r="B22" s="342">
        <v>2</v>
      </c>
      <c r="C22" s="343">
        <v>5</v>
      </c>
      <c r="D22" s="378" t="s">
        <v>542</v>
      </c>
      <c r="E22" s="380">
        <v>50000</v>
      </c>
      <c r="G22" s="345" t="s">
        <v>122</v>
      </c>
      <c r="H22" s="345" t="s">
        <v>444</v>
      </c>
      <c r="I22" s="344">
        <v>150</v>
      </c>
      <c r="J22" s="346">
        <v>2</v>
      </c>
      <c r="K22" s="346">
        <v>1</v>
      </c>
      <c r="L22" s="344">
        <v>7.5</v>
      </c>
    </row>
    <row r="23" spans="1:12" s="218" customFormat="1" ht="13">
      <c r="A23" s="341" t="s">
        <v>121</v>
      </c>
      <c r="B23" s="342">
        <v>2</v>
      </c>
      <c r="C23" s="343">
        <v>2.5</v>
      </c>
      <c r="D23" s="378" t="s">
        <v>542</v>
      </c>
      <c r="E23" s="380">
        <v>40000</v>
      </c>
      <c r="G23" s="345" t="s">
        <v>123</v>
      </c>
      <c r="H23" s="345" t="s">
        <v>445</v>
      </c>
      <c r="I23" s="344">
        <v>150</v>
      </c>
      <c r="J23" s="344">
        <v>2</v>
      </c>
      <c r="K23" s="344">
        <v>1</v>
      </c>
      <c r="L23" s="344">
        <v>7.5</v>
      </c>
    </row>
    <row r="24" spans="1:12" s="218" customFormat="1">
      <c r="A24" s="295"/>
      <c r="B24" s="25"/>
      <c r="C24" s="26"/>
      <c r="D24" s="379"/>
      <c r="E24" s="25"/>
      <c r="G24" s="67"/>
      <c r="H24" s="67"/>
      <c r="I24" s="73"/>
      <c r="J24" s="517"/>
      <c r="K24" s="517"/>
      <c r="L24" s="517"/>
    </row>
    <row r="25" spans="1:12" s="218" customFormat="1">
      <c r="A25" s="295"/>
      <c r="B25" s="25"/>
      <c r="C25" s="26"/>
      <c r="D25" s="379"/>
      <c r="E25" s="381"/>
      <c r="G25" s="67"/>
      <c r="H25" s="67"/>
      <c r="I25" s="73"/>
      <c r="J25" s="517"/>
      <c r="K25" s="517"/>
      <c r="L25" s="517"/>
    </row>
    <row r="26" spans="1:12" s="218" customFormat="1">
      <c r="A26" s="295"/>
      <c r="B26" s="25"/>
      <c r="C26" s="26"/>
      <c r="D26" s="379"/>
      <c r="E26" s="381"/>
      <c r="G26" s="67"/>
      <c r="H26" s="67"/>
      <c r="I26" s="73"/>
      <c r="J26" s="517"/>
      <c r="K26" s="517"/>
      <c r="L26" s="517"/>
    </row>
    <row r="27" spans="1:12" s="218" customFormat="1">
      <c r="A27" s="295"/>
      <c r="B27" s="25"/>
      <c r="C27" s="26"/>
      <c r="D27" s="379"/>
      <c r="E27" s="381"/>
      <c r="G27" s="67"/>
      <c r="H27" s="67"/>
      <c r="I27" s="73"/>
      <c r="J27" s="517"/>
      <c r="K27" s="517"/>
      <c r="L27" s="517"/>
    </row>
    <row r="28" spans="1:12" s="218" customFormat="1">
      <c r="A28" s="295"/>
      <c r="B28" s="25"/>
      <c r="C28" s="26"/>
      <c r="D28" s="379"/>
      <c r="E28" s="381"/>
      <c r="G28" s="67"/>
      <c r="H28" s="67"/>
      <c r="I28" s="73"/>
      <c r="J28" s="517"/>
      <c r="K28" s="517"/>
      <c r="L28" s="517"/>
    </row>
    <row r="29" spans="1:12" s="218" customFormat="1">
      <c r="A29" s="295"/>
      <c r="B29" s="25"/>
      <c r="C29" s="26"/>
      <c r="D29" s="379"/>
      <c r="E29" s="381"/>
      <c r="G29" s="67"/>
      <c r="H29" s="67"/>
      <c r="I29" s="73"/>
      <c r="J29" s="517"/>
      <c r="K29" s="517"/>
      <c r="L29" s="517"/>
    </row>
    <row r="30" spans="1:12" s="218" customFormat="1">
      <c r="A30" s="295"/>
      <c r="B30" s="25"/>
      <c r="C30" s="26"/>
      <c r="D30" s="379"/>
      <c r="E30" s="381"/>
      <c r="G30" s="67"/>
      <c r="H30" s="67"/>
      <c r="I30" s="73"/>
      <c r="J30" s="517"/>
      <c r="K30" s="517"/>
      <c r="L30" s="517"/>
    </row>
    <row r="31" spans="1:12" s="218" customFormat="1">
      <c r="A31" s="295"/>
      <c r="B31" s="25"/>
      <c r="C31" s="26"/>
      <c r="D31" s="379"/>
      <c r="E31" s="381"/>
      <c r="G31" s="67"/>
      <c r="H31" s="67"/>
      <c r="I31" s="73"/>
      <c r="J31" s="517"/>
      <c r="K31" s="517"/>
      <c r="L31" s="517"/>
    </row>
    <row r="32" spans="1:12" s="218" customFormat="1">
      <c r="A32" s="295"/>
      <c r="B32" s="25"/>
      <c r="C32" s="26"/>
      <c r="D32" s="379"/>
      <c r="E32" s="381"/>
      <c r="G32" s="67"/>
      <c r="H32" s="67"/>
      <c r="I32" s="73"/>
      <c r="J32" s="517"/>
      <c r="K32" s="517"/>
      <c r="L32" s="517"/>
    </row>
    <row r="33" spans="1:12" s="218" customFormat="1">
      <c r="A33" s="295"/>
      <c r="B33" s="25"/>
      <c r="C33" s="26"/>
      <c r="D33" s="379"/>
      <c r="E33" s="381"/>
      <c r="G33" s="67"/>
      <c r="H33" s="67"/>
      <c r="I33" s="73"/>
      <c r="J33" s="517"/>
      <c r="K33" s="517"/>
      <c r="L33" s="517"/>
    </row>
    <row r="34" spans="1:12" s="218" customFormat="1">
      <c r="A34" s="295"/>
      <c r="B34" s="25"/>
      <c r="C34" s="26"/>
      <c r="D34" s="379"/>
      <c r="E34" s="381"/>
      <c r="G34" s="67"/>
      <c r="H34" s="67"/>
      <c r="I34" s="73"/>
      <c r="J34" s="517"/>
      <c r="K34" s="517"/>
      <c r="L34" s="517"/>
    </row>
    <row r="35" spans="1:12" s="218" customFormat="1">
      <c r="A35" s="295"/>
      <c r="B35" s="25"/>
      <c r="C35" s="26"/>
      <c r="D35" s="379"/>
      <c r="E35" s="381"/>
      <c r="G35" s="67"/>
      <c r="H35" s="67"/>
      <c r="I35" s="73"/>
      <c r="J35" s="517"/>
      <c r="K35" s="517"/>
      <c r="L35" s="517"/>
    </row>
    <row r="36" spans="1:12" s="218" customFormat="1">
      <c r="A36" s="295"/>
      <c r="B36" s="25"/>
      <c r="C36" s="26"/>
      <c r="D36" s="379"/>
      <c r="E36" s="381"/>
      <c r="G36" s="67"/>
      <c r="H36" s="67"/>
      <c r="I36" s="73"/>
      <c r="J36" s="517"/>
      <c r="K36" s="517"/>
      <c r="L36" s="517"/>
    </row>
    <row r="37" spans="1:12" s="218" customFormat="1">
      <c r="A37" s="295"/>
      <c r="B37" s="25"/>
      <c r="C37" s="26"/>
      <c r="D37" s="379"/>
      <c r="E37" s="381"/>
      <c r="G37" s="67"/>
      <c r="H37" s="67"/>
      <c r="I37" s="73"/>
      <c r="J37" s="517"/>
      <c r="K37" s="517"/>
      <c r="L37" s="517"/>
    </row>
    <row r="38" spans="1:12" s="218" customFormat="1">
      <c r="A38" s="295"/>
      <c r="B38" s="25"/>
      <c r="C38" s="26"/>
      <c r="D38" s="379"/>
      <c r="E38" s="381"/>
      <c r="G38" s="67"/>
      <c r="H38" s="67"/>
      <c r="I38" s="73"/>
      <c r="J38" s="517"/>
      <c r="K38" s="517"/>
      <c r="L38" s="517"/>
    </row>
    <row r="44" spans="1:12" ht="13">
      <c r="B44" s="287"/>
      <c r="C44" s="709" t="s">
        <v>863</v>
      </c>
      <c r="D44" s="710"/>
      <c r="E44" s="710"/>
      <c r="F44" s="710"/>
      <c r="G44" s="710"/>
      <c r="H44" s="710"/>
      <c r="I44" s="711"/>
    </row>
    <row r="45" spans="1:12">
      <c r="B45" s="189"/>
      <c r="C45" s="1305"/>
      <c r="D45" s="1306"/>
      <c r="E45" s="1306"/>
      <c r="F45" s="1306"/>
      <c r="G45" s="1306"/>
      <c r="H45" s="1306"/>
      <c r="I45" s="1307"/>
    </row>
    <row r="46" spans="1:12">
      <c r="B46" s="708"/>
      <c r="C46" s="1308"/>
      <c r="D46" s="1475"/>
      <c r="E46" s="1475"/>
      <c r="F46" s="1475"/>
      <c r="G46" s="1475"/>
      <c r="H46" s="1475"/>
      <c r="I46" s="1310"/>
    </row>
    <row r="47" spans="1:12">
      <c r="B47" s="708"/>
      <c r="C47" s="1308"/>
      <c r="D47" s="1475"/>
      <c r="E47" s="1475"/>
      <c r="F47" s="1475"/>
      <c r="G47" s="1475"/>
      <c r="H47" s="1475"/>
      <c r="I47" s="1310"/>
    </row>
    <row r="48" spans="1:12">
      <c r="B48" s="708"/>
      <c r="C48" s="1308"/>
      <c r="D48" s="1475"/>
      <c r="E48" s="1475"/>
      <c r="F48" s="1475"/>
      <c r="G48" s="1475"/>
      <c r="H48" s="1475"/>
      <c r="I48" s="1310"/>
    </row>
    <row r="49" spans="2:9">
      <c r="B49" s="708"/>
      <c r="C49" s="1308"/>
      <c r="D49" s="1475"/>
      <c r="E49" s="1475"/>
      <c r="F49" s="1475"/>
      <c r="G49" s="1475"/>
      <c r="H49" s="1475"/>
      <c r="I49" s="1310"/>
    </row>
    <row r="50" spans="2:9">
      <c r="B50" s="708"/>
      <c r="C50" s="1308"/>
      <c r="D50" s="1475"/>
      <c r="E50" s="1475"/>
      <c r="F50" s="1475"/>
      <c r="G50" s="1475"/>
      <c r="H50" s="1475"/>
      <c r="I50" s="1310"/>
    </row>
    <row r="51" spans="2:9">
      <c r="B51" s="708"/>
      <c r="C51" s="1311"/>
      <c r="D51" s="1312"/>
      <c r="E51" s="1312"/>
      <c r="F51" s="1312"/>
      <c r="G51" s="1312"/>
      <c r="H51" s="1312"/>
      <c r="I51" s="1313"/>
    </row>
  </sheetData>
  <sheetProtection algorithmName="SHA-512" hashValue="2L+8LJU9BmnQinefhxO4f3FwQJ1ylbSgolPsw3Tp3MGLWsPpO7OoKJPWHBhQUztltzmJRxv/Nj5QhZS7NnrGRA==" saltValue="f8iXCD299/m6E0WbvUBW1A==" spinCount="100000" sheet="1" formatCells="0"/>
  <protectedRanges>
    <protectedRange sqref="J24:L38 G24:H38 A24:D38" name="Range1"/>
  </protectedRanges>
  <mergeCells count="16">
    <mergeCell ref="A2:I2"/>
    <mergeCell ref="A3:I4"/>
    <mergeCell ref="C45:I51"/>
    <mergeCell ref="B1:I1"/>
    <mergeCell ref="A20:E20"/>
    <mergeCell ref="G20:L20"/>
    <mergeCell ref="A5:I5"/>
    <mergeCell ref="A6:I6"/>
    <mergeCell ref="A7:B7"/>
    <mergeCell ref="D7:E7"/>
    <mergeCell ref="G7:H7"/>
    <mergeCell ref="A13:A14"/>
    <mergeCell ref="B13:B14"/>
    <mergeCell ref="G13:G14"/>
    <mergeCell ref="H13:H14"/>
    <mergeCell ref="A18:I18"/>
  </mergeCells>
  <dataValidations count="3">
    <dataValidation type="list" allowBlank="1" showInputMessage="1" showErrorMessage="1" sqref="D22:D23" xr:uid="{5E568435-028E-441B-ACD0-766C4430A53B}">
      <formula1>$Z$13</formula1>
    </dataValidation>
    <dataValidation type="list" allowBlank="1" showInputMessage="1" showErrorMessage="1" sqref="H24:H38" xr:uid="{B27B96CB-120D-4E33-B771-4FF5E9A4B35C}">
      <formula1>$H$22:$H$23</formula1>
    </dataValidation>
    <dataValidation type="list" allowBlank="1" showInputMessage="1" showErrorMessage="1" sqref="D24:D38" xr:uid="{2B16D2B1-7FB3-47B7-92B3-A5FB6E81D9A4}">
      <formula1>$Z$13:$Z$14</formula1>
    </dataValidation>
  </dataValidations>
  <hyperlinks>
    <hyperlink ref="J15:K16" location="'Project Summary'!A1" display="Click to go back on Project summary tab" xr:uid="{DDD11370-F72D-468A-83DC-005818E0AB36}"/>
    <hyperlink ref="A1" location="'Project Summary'!A1" display="Click to go back on Project summary tab" xr:uid="{21A38C97-7508-49F1-AC44-68452201129D}"/>
  </hyperlinks>
  <pageMargins left="0.7" right="0.7" top="0.75" bottom="0.75" header="0.3" footer="0.3"/>
  <pageSetup scale="25" orientation="portrait" verticalDpi="120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7" tint="0.39997558519241921"/>
  </sheetPr>
  <dimension ref="A1:J57"/>
  <sheetViews>
    <sheetView zoomScale="80" zoomScaleNormal="80" workbookViewId="0">
      <selection activeCell="B11" sqref="B11"/>
    </sheetView>
  </sheetViews>
  <sheetFormatPr defaultColWidth="8.81640625" defaultRowHeight="12.5"/>
  <cols>
    <col min="1" max="1" width="20.81640625" customWidth="1"/>
    <col min="2" max="2" width="17" customWidth="1"/>
    <col min="3" max="3" width="16.453125" customWidth="1"/>
    <col min="4" max="6" width="15.453125" customWidth="1"/>
    <col min="7" max="7" width="18.453125" customWidth="1"/>
  </cols>
  <sheetData>
    <row r="1" spans="1:10" ht="36.5" customHeight="1">
      <c r="A1" s="639" t="s">
        <v>763</v>
      </c>
      <c r="B1" s="1524" t="s">
        <v>139</v>
      </c>
      <c r="C1" s="1524"/>
      <c r="D1" s="1524"/>
      <c r="E1" s="1524"/>
      <c r="F1" s="1524"/>
      <c r="G1" s="1524"/>
      <c r="H1" s="36"/>
    </row>
    <row r="2" spans="1:10" s="287" customFormat="1" ht="36.5" customHeight="1">
      <c r="A2" s="1500" t="s">
        <v>862</v>
      </c>
      <c r="B2" s="1500"/>
      <c r="C2" s="1500"/>
      <c r="D2" s="1500"/>
      <c r="E2" s="1500"/>
      <c r="F2" s="1500"/>
      <c r="G2" s="1500"/>
      <c r="H2" s="1500"/>
      <c r="I2" s="1500"/>
      <c r="J2" s="1500"/>
    </row>
    <row r="3" spans="1:10" ht="117.5" customHeight="1">
      <c r="A3" s="1500"/>
      <c r="B3" s="1500"/>
      <c r="C3" s="1500"/>
      <c r="D3" s="1500"/>
      <c r="E3" s="1500"/>
      <c r="F3" s="1500"/>
      <c r="G3" s="1500"/>
      <c r="H3" s="1500"/>
      <c r="I3" s="1500"/>
      <c r="J3" s="1500"/>
    </row>
    <row r="4" spans="1:10" ht="33.75" customHeight="1">
      <c r="A4" s="1501" t="s">
        <v>768</v>
      </c>
      <c r="B4" s="1501"/>
      <c r="C4" s="1501"/>
      <c r="D4" s="1501"/>
      <c r="E4" s="1501"/>
      <c r="F4" s="1501"/>
      <c r="G4" s="1501"/>
    </row>
    <row r="5" spans="1:10" ht="33.75" customHeight="1" thickBot="1">
      <c r="A5" s="251"/>
      <c r="B5" s="251"/>
      <c r="C5" s="251"/>
      <c r="D5" s="251"/>
      <c r="E5" s="251"/>
      <c r="F5" s="251"/>
      <c r="G5" s="251"/>
    </row>
    <row r="6" spans="1:10" s="9" customFormat="1" ht="14.25" customHeight="1">
      <c r="A6" s="1505" t="s">
        <v>517</v>
      </c>
      <c r="B6" s="1506"/>
      <c r="C6" s="1506"/>
      <c r="D6" s="1507"/>
      <c r="E6" s="251"/>
      <c r="F6" s="251"/>
      <c r="G6" s="639"/>
    </row>
    <row r="7" spans="1:10" s="9" customFormat="1" ht="73" customHeight="1" thickBot="1">
      <c r="A7" s="1502" t="s">
        <v>1065</v>
      </c>
      <c r="B7" s="1503"/>
      <c r="C7" s="1503"/>
      <c r="D7" s="1504"/>
      <c r="E7" s="282"/>
      <c r="F7" s="282"/>
      <c r="G7" s="639"/>
      <c r="H7" s="639"/>
    </row>
    <row r="8" spans="1:10" ht="21.75" customHeight="1" thickBot="1">
      <c r="A8" s="1"/>
      <c r="B8" s="1"/>
      <c r="C8" s="1"/>
      <c r="D8" s="1"/>
      <c r="E8" s="1"/>
      <c r="F8" s="1"/>
      <c r="G8" s="1"/>
    </row>
    <row r="9" spans="1:10" s="204" customFormat="1">
      <c r="A9" s="1511" t="s">
        <v>10</v>
      </c>
      <c r="B9" s="1512"/>
      <c r="C9" s="1512"/>
      <c r="D9" s="1512"/>
      <c r="E9" s="1512"/>
      <c r="F9" s="1512"/>
      <c r="G9" s="1513"/>
    </row>
    <row r="10" spans="1:10" s="204" customFormat="1" ht="13" thickBot="1">
      <c r="A10" s="1216"/>
      <c r="B10" s="28" t="s">
        <v>11</v>
      </c>
      <c r="C10" s="28" t="s">
        <v>12</v>
      </c>
      <c r="D10" s="28" t="s">
        <v>13</v>
      </c>
      <c r="E10" s="28" t="s">
        <v>14</v>
      </c>
      <c r="F10" s="28" t="s">
        <v>15</v>
      </c>
      <c r="G10" s="1229" t="s">
        <v>16</v>
      </c>
    </row>
    <row r="11" spans="1:10" s="204" customFormat="1" ht="14.5" thickBot="1">
      <c r="A11" s="1216" t="s">
        <v>17</v>
      </c>
      <c r="B11" s="37"/>
      <c r="C11" s="37"/>
      <c r="D11" s="37"/>
      <c r="E11" s="37"/>
      <c r="F11" s="37"/>
      <c r="G11" s="38"/>
    </row>
    <row r="12" spans="1:10" s="204" customFormat="1" ht="14.5" thickBot="1">
      <c r="A12" s="1230"/>
      <c r="B12" s="28" t="s">
        <v>18</v>
      </c>
      <c r="C12" s="28" t="s">
        <v>19</v>
      </c>
      <c r="D12" s="28" t="s">
        <v>20</v>
      </c>
      <c r="E12" s="28" t="s">
        <v>21</v>
      </c>
      <c r="F12" s="28" t="s">
        <v>22</v>
      </c>
      <c r="G12" s="1229" t="s">
        <v>23</v>
      </c>
    </row>
    <row r="13" spans="1:10" s="204" customFormat="1" ht="14.5" thickBot="1">
      <c r="A13" s="1231"/>
      <c r="B13" s="39"/>
      <c r="C13" s="39"/>
      <c r="D13" s="39"/>
      <c r="E13" s="39"/>
      <c r="F13" s="39"/>
      <c r="G13" s="40"/>
    </row>
    <row r="14" spans="1:10" s="204" customFormat="1" ht="14.5" thickBot="1">
      <c r="A14" s="1233" t="s">
        <v>24</v>
      </c>
      <c r="B14" s="1232" t="s">
        <v>25</v>
      </c>
      <c r="C14" s="1232" t="s">
        <v>26</v>
      </c>
      <c r="D14" s="350"/>
      <c r="E14" s="351"/>
      <c r="F14" s="351"/>
      <c r="G14" s="315"/>
    </row>
    <row r="15" spans="1:10" s="204" customFormat="1" ht="14">
      <c r="A15" s="1216" t="s">
        <v>308</v>
      </c>
      <c r="B15" s="41"/>
      <c r="C15" s="42"/>
      <c r="D15" s="43" t="s">
        <v>27</v>
      </c>
      <c r="E15" s="44"/>
      <c r="F15" s="44"/>
      <c r="G15" s="316"/>
    </row>
    <row r="16" spans="1:10" s="204" customFormat="1" ht="14">
      <c r="A16" s="1216" t="s">
        <v>28</v>
      </c>
      <c r="B16" s="45"/>
      <c r="C16" s="46"/>
      <c r="D16" s="43" t="s">
        <v>27</v>
      </c>
      <c r="E16" s="44"/>
      <c r="F16" s="44"/>
      <c r="G16" s="316"/>
    </row>
    <row r="17" spans="1:7" s="204" customFormat="1" ht="14.5" thickBot="1">
      <c r="A17" s="1231" t="s">
        <v>29</v>
      </c>
      <c r="B17" s="47"/>
      <c r="C17" s="48"/>
      <c r="D17" s="1234" t="s">
        <v>27</v>
      </c>
      <c r="E17" s="1235"/>
      <c r="F17" s="1235"/>
      <c r="G17" s="317"/>
    </row>
    <row r="18" spans="1:7" s="204" customFormat="1" ht="13" thickBot="1">
      <c r="A18" s="1508" t="s">
        <v>140</v>
      </c>
      <c r="B18" s="1509"/>
      <c r="C18" s="1509"/>
      <c r="D18" s="1509"/>
      <c r="E18" s="1509"/>
      <c r="F18" s="1509"/>
      <c r="G18" s="1510"/>
    </row>
    <row r="19" spans="1:7" s="204" customFormat="1">
      <c r="A19" s="1216"/>
      <c r="B19" s="28"/>
      <c r="C19" s="1514" t="s">
        <v>24</v>
      </c>
      <c r="D19" s="1514"/>
      <c r="E19" s="1514" t="s">
        <v>146</v>
      </c>
      <c r="F19" s="1514"/>
      <c r="G19" s="1229"/>
    </row>
    <row r="20" spans="1:7" s="204" customFormat="1">
      <c r="A20" s="1515" t="s">
        <v>141</v>
      </c>
      <c r="B20" s="1516"/>
      <c r="C20" s="1496" t="s">
        <v>0</v>
      </c>
      <c r="D20" s="1496"/>
      <c r="E20" s="1496"/>
      <c r="F20" s="1496"/>
      <c r="G20" s="349"/>
    </row>
    <row r="21" spans="1:7" s="204" customFormat="1">
      <c r="A21" s="1497" t="s">
        <v>142</v>
      </c>
      <c r="B21" s="1331"/>
      <c r="C21" s="1496"/>
      <c r="D21" s="1496"/>
      <c r="E21" s="1496"/>
      <c r="F21" s="1496"/>
      <c r="G21" s="349"/>
    </row>
    <row r="22" spans="1:7" s="204" customFormat="1">
      <c r="A22" s="1497" t="s">
        <v>143</v>
      </c>
      <c r="B22" s="1331"/>
      <c r="C22" s="1496"/>
      <c r="D22" s="1496"/>
      <c r="E22" s="1496"/>
      <c r="F22" s="1496"/>
      <c r="G22" s="349"/>
    </row>
    <row r="23" spans="1:7" s="204" customFormat="1">
      <c r="A23" s="1497" t="s">
        <v>144</v>
      </c>
      <c r="B23" s="1331"/>
      <c r="C23" s="1496"/>
      <c r="D23" s="1496"/>
      <c r="E23" s="1496"/>
      <c r="F23" s="1496"/>
      <c r="G23" s="349"/>
    </row>
    <row r="24" spans="1:7" s="204" customFormat="1" ht="13" thickBot="1">
      <c r="A24" s="1498" t="s">
        <v>145</v>
      </c>
      <c r="B24" s="1499"/>
      <c r="C24" s="1495"/>
      <c r="D24" s="1495"/>
      <c r="E24" s="1495"/>
      <c r="F24" s="1495"/>
      <c r="G24" s="349"/>
    </row>
    <row r="25" spans="1:7" s="204" customFormat="1" ht="13" thickBot="1">
      <c r="A25" s="1508" t="s">
        <v>147</v>
      </c>
      <c r="B25" s="1509"/>
      <c r="C25" s="1509"/>
      <c r="D25" s="1509"/>
      <c r="E25" s="1509"/>
      <c r="F25" s="1509"/>
      <c r="G25" s="1510"/>
    </row>
    <row r="26" spans="1:7" s="204" customFormat="1">
      <c r="A26" s="1493"/>
      <c r="B26" s="1494"/>
      <c r="C26" s="1236" t="s">
        <v>148</v>
      </c>
      <c r="D26" s="1236" t="s">
        <v>149</v>
      </c>
      <c r="E26" s="1236" t="s">
        <v>150</v>
      </c>
      <c r="F26" s="1236" t="s">
        <v>151</v>
      </c>
      <c r="G26" s="349"/>
    </row>
    <row r="27" spans="1:7" s="642" customFormat="1" ht="13.5" customHeight="1">
      <c r="A27" s="1519" t="s">
        <v>790</v>
      </c>
      <c r="B27" s="1520"/>
      <c r="C27" s="73"/>
      <c r="D27" s="73"/>
      <c r="E27" s="73"/>
      <c r="F27" s="73"/>
      <c r="G27" s="349"/>
    </row>
    <row r="28" spans="1:7" s="204" customFormat="1">
      <c r="A28" s="1515" t="s">
        <v>153</v>
      </c>
      <c r="B28" s="1516"/>
      <c r="C28" s="73"/>
      <c r="D28" s="73"/>
      <c r="E28" s="73"/>
      <c r="F28" s="73"/>
      <c r="G28" s="349"/>
    </row>
    <row r="29" spans="1:7" s="204" customFormat="1">
      <c r="A29" s="1515" t="s">
        <v>152</v>
      </c>
      <c r="B29" s="1516"/>
      <c r="C29" s="73"/>
      <c r="D29" s="73"/>
      <c r="E29" s="73"/>
      <c r="F29" s="73"/>
      <c r="G29" s="349"/>
    </row>
    <row r="30" spans="1:7" s="204" customFormat="1">
      <c r="A30" s="1515" t="s">
        <v>154</v>
      </c>
      <c r="B30" s="1516"/>
      <c r="C30" s="73"/>
      <c r="D30" s="73"/>
      <c r="E30" s="73"/>
      <c r="F30" s="73"/>
      <c r="G30" s="349"/>
    </row>
    <row r="31" spans="1:7" s="204" customFormat="1">
      <c r="A31" s="1515" t="s">
        <v>155</v>
      </c>
      <c r="B31" s="1516"/>
      <c r="C31" s="73"/>
      <c r="D31" s="73"/>
      <c r="E31" s="73"/>
      <c r="F31" s="73"/>
      <c r="G31" s="349"/>
    </row>
    <row r="32" spans="1:7" s="204" customFormat="1">
      <c r="A32" s="1515" t="s">
        <v>156</v>
      </c>
      <c r="B32" s="1516"/>
      <c r="C32" s="73"/>
      <c r="D32" s="73"/>
      <c r="E32" s="73"/>
      <c r="F32" s="73"/>
      <c r="G32" s="349"/>
    </row>
    <row r="33" spans="1:7" s="204" customFormat="1">
      <c r="A33" s="1515" t="s">
        <v>157</v>
      </c>
      <c r="B33" s="1516"/>
      <c r="C33" s="73"/>
      <c r="D33" s="73"/>
      <c r="E33" s="73"/>
      <c r="F33" s="73"/>
      <c r="G33" s="349"/>
    </row>
    <row r="34" spans="1:7" s="204" customFormat="1">
      <c r="A34" s="1515" t="s">
        <v>163</v>
      </c>
      <c r="B34" s="1516"/>
      <c r="C34" s="73"/>
      <c r="D34" s="73"/>
      <c r="E34" s="73"/>
      <c r="F34" s="73"/>
      <c r="G34" s="349"/>
    </row>
    <row r="35" spans="1:7" s="204" customFormat="1">
      <c r="A35" s="1515" t="s">
        <v>158</v>
      </c>
      <c r="B35" s="1516"/>
      <c r="C35" s="73"/>
      <c r="D35" s="73"/>
      <c r="E35" s="73"/>
      <c r="F35" s="73"/>
      <c r="G35" s="349"/>
    </row>
    <row r="36" spans="1:7" s="204" customFormat="1">
      <c r="A36" s="1515" t="s">
        <v>159</v>
      </c>
      <c r="B36" s="1516"/>
      <c r="C36" s="73"/>
      <c r="D36" s="73"/>
      <c r="E36" s="73"/>
      <c r="F36" s="73"/>
      <c r="G36" s="349"/>
    </row>
    <row r="37" spans="1:7" s="204" customFormat="1">
      <c r="A37" s="1515" t="s">
        <v>160</v>
      </c>
      <c r="B37" s="1516"/>
      <c r="C37" s="73"/>
      <c r="D37" s="73"/>
      <c r="E37" s="73"/>
      <c r="F37" s="73"/>
      <c r="G37" s="349"/>
    </row>
    <row r="38" spans="1:7" s="204" customFormat="1" ht="13" thickBot="1">
      <c r="A38" s="1517" t="s">
        <v>161</v>
      </c>
      <c r="B38" s="1518"/>
      <c r="C38" s="74"/>
      <c r="D38" s="74"/>
      <c r="E38" s="74"/>
      <c r="F38" s="74"/>
      <c r="G38" s="349"/>
    </row>
    <row r="39" spans="1:7" s="204" customFormat="1" ht="13" thickBot="1">
      <c r="A39" s="1508" t="s">
        <v>162</v>
      </c>
      <c r="B39" s="1509"/>
      <c r="C39" s="1509"/>
      <c r="D39" s="1509"/>
      <c r="E39" s="1509"/>
      <c r="F39" s="1509"/>
      <c r="G39" s="1510"/>
    </row>
    <row r="40" spans="1:7" s="204" customFormat="1">
      <c r="A40" s="1493"/>
      <c r="B40" s="1494"/>
      <c r="C40" s="1236" t="s">
        <v>148</v>
      </c>
      <c r="D40" s="1236" t="s">
        <v>149</v>
      </c>
      <c r="E40" s="1236" t="s">
        <v>150</v>
      </c>
      <c r="F40" s="1236" t="s">
        <v>151</v>
      </c>
      <c r="G40" s="349"/>
    </row>
    <row r="41" spans="1:7" s="204" customFormat="1">
      <c r="A41" s="1515" t="s">
        <v>164</v>
      </c>
      <c r="B41" s="1516"/>
      <c r="C41" s="73"/>
      <c r="D41" s="73"/>
      <c r="E41" s="73"/>
      <c r="F41" s="73"/>
      <c r="G41" s="349"/>
    </row>
    <row r="42" spans="1:7" s="204" customFormat="1">
      <c r="A42" s="1515" t="s">
        <v>165</v>
      </c>
      <c r="B42" s="1516"/>
      <c r="C42" s="73"/>
      <c r="D42" s="73"/>
      <c r="E42" s="73"/>
      <c r="F42" s="73"/>
      <c r="G42" s="349"/>
    </row>
    <row r="43" spans="1:7" s="204" customFormat="1">
      <c r="A43" s="1515" t="s">
        <v>166</v>
      </c>
      <c r="B43" s="1516"/>
      <c r="C43" s="73"/>
      <c r="D43" s="73"/>
      <c r="E43" s="73"/>
      <c r="F43" s="73"/>
      <c r="G43" s="349"/>
    </row>
    <row r="44" spans="1:7" s="204" customFormat="1">
      <c r="A44" s="1515" t="s">
        <v>167</v>
      </c>
      <c r="B44" s="1516"/>
      <c r="C44" s="73"/>
      <c r="D44" s="73"/>
      <c r="E44" s="73"/>
      <c r="F44" s="73"/>
      <c r="G44" s="349"/>
    </row>
    <row r="45" spans="1:7" s="204" customFormat="1">
      <c r="A45" s="1515" t="s">
        <v>168</v>
      </c>
      <c r="B45" s="1516"/>
      <c r="C45" s="73"/>
      <c r="D45" s="73"/>
      <c r="E45" s="73"/>
      <c r="F45" s="73"/>
      <c r="G45" s="349"/>
    </row>
    <row r="46" spans="1:7" s="204" customFormat="1" ht="13" thickBot="1">
      <c r="A46" s="1525" t="s">
        <v>169</v>
      </c>
      <c r="B46" s="1526"/>
      <c r="C46" s="75"/>
      <c r="D46" s="75"/>
      <c r="E46" s="75"/>
      <c r="F46" s="75"/>
      <c r="G46" s="352"/>
    </row>
    <row r="47" spans="1:7">
      <c r="A47" s="1"/>
      <c r="B47" s="1"/>
      <c r="C47" s="1"/>
      <c r="D47" s="1"/>
      <c r="E47" s="1"/>
      <c r="F47" s="1"/>
      <c r="G47" s="1"/>
    </row>
    <row r="48" spans="1:7">
      <c r="A48" s="1"/>
      <c r="B48" s="1"/>
      <c r="C48" s="1"/>
      <c r="D48" s="1"/>
      <c r="E48" s="1"/>
      <c r="F48" s="1"/>
      <c r="G48" s="1"/>
    </row>
    <row r="50" spans="1:7" ht="13">
      <c r="A50" s="1521" t="s">
        <v>863</v>
      </c>
      <c r="B50" s="1522"/>
      <c r="C50" s="1522"/>
      <c r="D50" s="1522"/>
      <c r="E50" s="1522"/>
      <c r="F50" s="1522"/>
      <c r="G50" s="1523"/>
    </row>
    <row r="51" spans="1:7">
      <c r="A51" s="1305"/>
      <c r="B51" s="1306"/>
      <c r="C51" s="1306"/>
      <c r="D51" s="1306"/>
      <c r="E51" s="1306"/>
      <c r="F51" s="1306"/>
      <c r="G51" s="1307"/>
    </row>
    <row r="52" spans="1:7">
      <c r="A52" s="1308"/>
      <c r="B52" s="1309"/>
      <c r="C52" s="1309"/>
      <c r="D52" s="1309"/>
      <c r="E52" s="1309"/>
      <c r="F52" s="1309"/>
      <c r="G52" s="1310"/>
    </row>
    <row r="53" spans="1:7">
      <c r="A53" s="1308"/>
      <c r="B53" s="1309"/>
      <c r="C53" s="1309"/>
      <c r="D53" s="1309"/>
      <c r="E53" s="1309"/>
      <c r="F53" s="1309"/>
      <c r="G53" s="1310"/>
    </row>
    <row r="54" spans="1:7">
      <c r="A54" s="1308"/>
      <c r="B54" s="1309"/>
      <c r="C54" s="1309"/>
      <c r="D54" s="1309"/>
      <c r="E54" s="1309"/>
      <c r="F54" s="1309"/>
      <c r="G54" s="1310"/>
    </row>
    <row r="55" spans="1:7">
      <c r="A55" s="1308"/>
      <c r="B55" s="1309"/>
      <c r="C55" s="1309"/>
      <c r="D55" s="1309"/>
      <c r="E55" s="1309"/>
      <c r="F55" s="1309"/>
      <c r="G55" s="1310"/>
    </row>
    <row r="56" spans="1:7">
      <c r="A56" s="1308"/>
      <c r="B56" s="1309"/>
      <c r="C56" s="1309"/>
      <c r="D56" s="1309"/>
      <c r="E56" s="1309"/>
      <c r="F56" s="1309"/>
      <c r="G56" s="1310"/>
    </row>
    <row r="57" spans="1:7">
      <c r="A57" s="1311"/>
      <c r="B57" s="1312"/>
      <c r="C57" s="1312"/>
      <c r="D57" s="1312"/>
      <c r="E57" s="1312"/>
      <c r="F57" s="1312"/>
      <c r="G57" s="1313"/>
    </row>
  </sheetData>
  <sheetProtection algorithmName="SHA-512" hashValue="LuO7hmnAy8N40IYMF27B2qJHwlhugA3NIs3k1N5XRt/qxGQ5dEjf4nwW5jcyIY5biVQ6xttseZHT/oE257VnBQ==" saltValue="d3zCBotvRFbJRySvebTDtw==" spinCount="100000" sheet="1" formatCells="0"/>
  <mergeCells count="48">
    <mergeCell ref="A27:B27"/>
    <mergeCell ref="A50:G50"/>
    <mergeCell ref="A51:G57"/>
    <mergeCell ref="B1:G1"/>
    <mergeCell ref="A39:G39"/>
    <mergeCell ref="A46:B46"/>
    <mergeCell ref="A45:B45"/>
    <mergeCell ref="A44:B44"/>
    <mergeCell ref="A43:B43"/>
    <mergeCell ref="A42:B42"/>
    <mergeCell ref="A41:B41"/>
    <mergeCell ref="A40:B40"/>
    <mergeCell ref="A32:B32"/>
    <mergeCell ref="A31:B31"/>
    <mergeCell ref="A30:B30"/>
    <mergeCell ref="A29:B29"/>
    <mergeCell ref="A28:B28"/>
    <mergeCell ref="A38:B38"/>
    <mergeCell ref="A37:B37"/>
    <mergeCell ref="A36:B36"/>
    <mergeCell ref="A35:B35"/>
    <mergeCell ref="A33:B33"/>
    <mergeCell ref="A34:B34"/>
    <mergeCell ref="A2:J3"/>
    <mergeCell ref="A4:G4"/>
    <mergeCell ref="A7:D7"/>
    <mergeCell ref="A6:D6"/>
    <mergeCell ref="A25:G25"/>
    <mergeCell ref="A9:G9"/>
    <mergeCell ref="A18:G18"/>
    <mergeCell ref="E19:F19"/>
    <mergeCell ref="E21:F21"/>
    <mergeCell ref="E20:F20"/>
    <mergeCell ref="C19:D19"/>
    <mergeCell ref="C20:D20"/>
    <mergeCell ref="C21:D21"/>
    <mergeCell ref="A20:B20"/>
    <mergeCell ref="A21:B21"/>
    <mergeCell ref="A26:B26"/>
    <mergeCell ref="E24:F24"/>
    <mergeCell ref="E23:F23"/>
    <mergeCell ref="E22:F22"/>
    <mergeCell ref="C24:D24"/>
    <mergeCell ref="C23:D23"/>
    <mergeCell ref="C22:D22"/>
    <mergeCell ref="A22:B22"/>
    <mergeCell ref="A23:B23"/>
    <mergeCell ref="A24:B24"/>
  </mergeCells>
  <dataValidations count="7">
    <dataValidation type="decimal" allowBlank="1" showInputMessage="1" showErrorMessage="1" sqref="B11:G11 B13:G13" xr:uid="{00000000-0002-0000-0E00-000000000000}">
      <formula1>0</formula1>
      <formula2>1</formula2>
    </dataValidation>
    <dataValidation type="decimal" allowBlank="1" showInputMessage="1" showErrorMessage="1" sqref="B15:C17" xr:uid="{00000000-0002-0000-0E00-000001000000}">
      <formula1>0</formula1>
      <formula2>8</formula2>
    </dataValidation>
    <dataValidation type="list" allowBlank="1" showInputMessage="1" showErrorMessage="1" sqref="C28:F28" xr:uid="{00000000-0002-0000-0E00-000002000000}">
      <formula1>"A, B"</formula1>
    </dataValidation>
    <dataValidation type="list" allowBlank="1" showInputMessage="1" showErrorMessage="1" sqref="C30:F30" xr:uid="{00000000-0002-0000-0E00-000003000000}">
      <formula1>"Air, Water"</formula1>
    </dataValidation>
    <dataValidation type="list" allowBlank="1" showInputMessage="1" showErrorMessage="1" sqref="C31:F31" xr:uid="{00000000-0002-0000-0E00-000004000000}">
      <formula1>"Electric, Gas"</formula1>
    </dataValidation>
    <dataValidation type="list" allowBlank="1" showInputMessage="1" showErrorMessage="1" sqref="C41:F41" xr:uid="{00000000-0002-0000-0E00-000005000000}">
      <formula1>"Single Speed, VFD"</formula1>
    </dataValidation>
    <dataValidation type="list" allowBlank="1" showInputMessage="1" showErrorMessage="1" sqref="C45:F45" xr:uid="{00000000-0002-0000-0E00-000006000000}">
      <formula1>"1 Speed, 2 Speed, VFD"</formula1>
    </dataValidation>
  </dataValidations>
  <hyperlinks>
    <hyperlink ref="G6:H7" location="'Project Summary'!A1" display="Click to go back on Project summary tab" xr:uid="{28F4D794-0A33-44EB-8818-7F701644BF70}"/>
    <hyperlink ref="A1" location="'Project Summary'!A1" display="Click to go back on Project summary tab" xr:uid="{52A7BAB2-7891-400A-9E37-9D8651D19E3A}"/>
  </hyperlinks>
  <pageMargins left="0.7" right="0.7" top="0.75" bottom="0.75" header="0.3" footer="0.3"/>
  <pageSetup scale="80" orientation="portrait"/>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9" tint="0.59999389629810485"/>
  </sheetPr>
  <dimension ref="A1:I97"/>
  <sheetViews>
    <sheetView zoomScale="80" zoomScaleNormal="80" workbookViewId="0">
      <selection activeCell="B11" sqref="B11"/>
    </sheetView>
  </sheetViews>
  <sheetFormatPr defaultColWidth="8.81640625" defaultRowHeight="14.5"/>
  <cols>
    <col min="1" max="1" width="19.1796875" customWidth="1"/>
    <col min="2" max="2" width="24.1796875" style="695" customWidth="1"/>
    <col min="3" max="3" width="16.1796875" customWidth="1"/>
    <col min="4" max="4" width="17.81640625" customWidth="1"/>
    <col min="5" max="5" width="17.453125" customWidth="1"/>
    <col min="6" max="6" width="15.453125" style="695" customWidth="1"/>
    <col min="7" max="7" width="33.453125" customWidth="1"/>
  </cols>
  <sheetData>
    <row r="1" spans="1:9" ht="25">
      <c r="A1" s="639" t="s">
        <v>763</v>
      </c>
      <c r="B1" s="1534" t="s">
        <v>92</v>
      </c>
      <c r="C1" s="1534"/>
      <c r="D1" s="1534"/>
      <c r="E1" s="1534"/>
      <c r="F1" s="1534"/>
      <c r="G1" s="1534"/>
    </row>
    <row r="2" spans="1:9" s="287" customFormat="1" ht="21" customHeight="1">
      <c r="A2" s="1500" t="s">
        <v>862</v>
      </c>
      <c r="B2" s="1500"/>
      <c r="C2" s="1500"/>
      <c r="D2" s="1500"/>
      <c r="E2" s="1500"/>
      <c r="F2" s="1500"/>
      <c r="G2" s="1500"/>
    </row>
    <row r="3" spans="1:9" ht="106.25" customHeight="1">
      <c r="A3" s="1546"/>
      <c r="B3" s="1546"/>
      <c r="C3" s="1546"/>
      <c r="D3" s="1546"/>
      <c r="E3" s="1546"/>
      <c r="F3" s="1546"/>
      <c r="G3" s="1546"/>
    </row>
    <row r="4" spans="1:9" ht="41" customHeight="1">
      <c r="A4" s="1527" t="s">
        <v>659</v>
      </c>
      <c r="B4" s="1528"/>
      <c r="C4" s="1528"/>
      <c r="D4" s="1528"/>
      <c r="E4" s="1528"/>
      <c r="F4" s="1528"/>
      <c r="G4" s="1529"/>
    </row>
    <row r="5" spans="1:9" s="9" customFormat="1" ht="20.25" customHeight="1">
      <c r="A5" s="255"/>
      <c r="B5" s="690"/>
      <c r="C5" s="255"/>
      <c r="D5" s="255"/>
      <c r="E5" s="255"/>
      <c r="F5" s="690"/>
      <c r="G5" s="255"/>
      <c r="H5" s="639"/>
    </row>
    <row r="6" spans="1:9" ht="19.5" customHeight="1">
      <c r="A6" s="1539" t="s">
        <v>517</v>
      </c>
      <c r="B6" s="1539"/>
      <c r="C6" s="1539"/>
      <c r="D6" s="1539"/>
      <c r="E6" s="1539"/>
      <c r="F6" s="1539"/>
      <c r="G6" s="1539"/>
      <c r="H6" s="639"/>
      <c r="I6" s="639"/>
    </row>
    <row r="7" spans="1:9" s="9" customFormat="1" ht="74" customHeight="1">
      <c r="A7" s="1540" t="s">
        <v>1066</v>
      </c>
      <c r="B7" s="1540"/>
      <c r="C7" s="1540"/>
      <c r="D7" s="1540"/>
      <c r="E7" s="1540"/>
      <c r="F7" s="1540"/>
      <c r="G7" s="1540"/>
    </row>
    <row r="8" spans="1:9" s="9" customFormat="1" ht="25.5" customHeight="1" thickBot="1">
      <c r="A8" s="266"/>
      <c r="B8" s="691"/>
      <c r="C8" s="266"/>
      <c r="D8" s="266"/>
      <c r="E8" s="266"/>
      <c r="F8" s="691"/>
      <c r="G8" s="266"/>
    </row>
    <row r="9" spans="1:9" s="204" customFormat="1" ht="12.5">
      <c r="A9" s="1535" t="s">
        <v>10</v>
      </c>
      <c r="B9" s="1536"/>
      <c r="C9" s="1536"/>
      <c r="D9" s="1536"/>
      <c r="E9" s="1536"/>
      <c r="F9" s="1536"/>
      <c r="G9" s="1537"/>
    </row>
    <row r="10" spans="1:9" s="204" customFormat="1">
      <c r="A10" s="1213"/>
      <c r="B10" s="1214" t="s">
        <v>11</v>
      </c>
      <c r="C10" s="1158" t="s">
        <v>12</v>
      </c>
      <c r="D10" s="1158" t="s">
        <v>13</v>
      </c>
      <c r="E10" s="1158" t="s">
        <v>14</v>
      </c>
      <c r="F10" s="1214" t="s">
        <v>15</v>
      </c>
      <c r="G10" s="1215" t="s">
        <v>16</v>
      </c>
    </row>
    <row r="11" spans="1:9" s="204" customFormat="1">
      <c r="A11" s="1213" t="s">
        <v>17</v>
      </c>
      <c r="B11" s="672"/>
      <c r="C11" s="672"/>
      <c r="D11" s="672"/>
      <c r="E11" s="672"/>
      <c r="F11" s="672"/>
      <c r="G11" s="672"/>
    </row>
    <row r="12" spans="1:9" s="204" customFormat="1">
      <c r="A12" s="356"/>
      <c r="B12" s="1214" t="s">
        <v>18</v>
      </c>
      <c r="C12" s="1158" t="s">
        <v>19</v>
      </c>
      <c r="D12" s="1158" t="s">
        <v>20</v>
      </c>
      <c r="E12" s="1158" t="s">
        <v>21</v>
      </c>
      <c r="F12" s="1214" t="s">
        <v>22</v>
      </c>
      <c r="G12" s="1215" t="s">
        <v>23</v>
      </c>
    </row>
    <row r="13" spans="1:9" s="204" customFormat="1">
      <c r="A13" s="674"/>
      <c r="B13" s="672"/>
      <c r="C13" s="672"/>
      <c r="D13" s="672"/>
      <c r="E13" s="672"/>
      <c r="F13" s="672"/>
      <c r="G13" s="672"/>
    </row>
    <row r="14" spans="1:9" s="204" customFormat="1">
      <c r="A14" s="1213" t="s">
        <v>24</v>
      </c>
      <c r="B14" s="1218" t="s">
        <v>25</v>
      </c>
      <c r="C14" s="1162" t="s">
        <v>26</v>
      </c>
      <c r="D14" s="357"/>
      <c r="E14" s="358"/>
      <c r="F14" s="358"/>
      <c r="G14" s="359"/>
    </row>
    <row r="15" spans="1:9" s="204" customFormat="1">
      <c r="A15" s="1213" t="s">
        <v>308</v>
      </c>
      <c r="B15" s="672"/>
      <c r="C15" s="672"/>
      <c r="D15" s="1162" t="s">
        <v>27</v>
      </c>
      <c r="E15" s="1163"/>
      <c r="F15" s="1163"/>
      <c r="G15" s="359"/>
    </row>
    <row r="16" spans="1:9" s="204" customFormat="1">
      <c r="A16" s="1213" t="s">
        <v>28</v>
      </c>
      <c r="B16" s="672"/>
      <c r="C16" s="672"/>
      <c r="D16" s="1162" t="s">
        <v>27</v>
      </c>
      <c r="E16" s="1163"/>
      <c r="F16" s="1163"/>
      <c r="G16" s="359"/>
    </row>
    <row r="17" spans="1:7" s="204" customFormat="1">
      <c r="A17" s="1213" t="s">
        <v>29</v>
      </c>
      <c r="B17" s="672"/>
      <c r="C17" s="672"/>
      <c r="D17" s="1162" t="s">
        <v>27</v>
      </c>
      <c r="E17" s="1163"/>
      <c r="F17" s="1163"/>
      <c r="G17" s="359"/>
    </row>
    <row r="18" spans="1:7" s="508" customFormat="1">
      <c r="A18" s="353"/>
      <c r="B18" s="35"/>
      <c r="C18" s="35"/>
      <c r="D18" s="357"/>
      <c r="E18" s="358"/>
      <c r="F18" s="358"/>
      <c r="G18" s="359"/>
    </row>
    <row r="19" spans="1:7" s="508" customFormat="1" ht="27.75" customHeight="1">
      <c r="A19" s="1545" t="s">
        <v>820</v>
      </c>
      <c r="B19" s="1544"/>
      <c r="C19" s="1544"/>
      <c r="D19" s="673"/>
      <c r="E19" s="358"/>
      <c r="F19" s="358"/>
      <c r="G19" s="359"/>
    </row>
    <row r="20" spans="1:7" s="204" customFormat="1">
      <c r="A20" s="1543" t="s">
        <v>660</v>
      </c>
      <c r="B20" s="1544"/>
      <c r="C20" s="1544"/>
      <c r="D20" s="673"/>
      <c r="E20" s="358"/>
      <c r="F20" s="358"/>
      <c r="G20" s="359"/>
    </row>
    <row r="21" spans="1:7" s="508" customFormat="1">
      <c r="A21" s="1216"/>
      <c r="B21" s="1217"/>
      <c r="C21" s="1217"/>
      <c r="D21" s="357"/>
      <c r="E21" s="358"/>
      <c r="F21" s="358"/>
      <c r="G21" s="359"/>
    </row>
    <row r="22" spans="1:7" s="204" customFormat="1" ht="29.75" customHeight="1" thickBot="1">
      <c r="A22" s="1541" t="s">
        <v>530</v>
      </c>
      <c r="B22" s="1542"/>
      <c r="C22" s="1542"/>
      <c r="D22" s="673"/>
      <c r="E22" s="358"/>
      <c r="F22" s="358"/>
      <c r="G22" s="359"/>
    </row>
    <row r="23" spans="1:7" s="204" customFormat="1" ht="15.75" customHeight="1">
      <c r="A23" s="1530" t="s">
        <v>38</v>
      </c>
      <c r="B23" s="1531"/>
      <c r="C23" s="1531"/>
      <c r="D23" s="1532"/>
      <c r="E23" s="1531"/>
      <c r="F23" s="1531"/>
      <c r="G23" s="1533"/>
    </row>
    <row r="24" spans="1:7" s="204" customFormat="1">
      <c r="A24" s="676"/>
      <c r="B24" s="1538" t="s">
        <v>650</v>
      </c>
      <c r="C24" s="1538"/>
      <c r="D24" s="1538"/>
      <c r="E24" s="1158" t="s">
        <v>30</v>
      </c>
      <c r="F24" s="675"/>
      <c r="G24" s="355"/>
    </row>
    <row r="25" spans="1:7" s="204" customFormat="1">
      <c r="A25" s="677"/>
      <c r="B25" s="1219" t="s">
        <v>138</v>
      </c>
      <c r="C25" s="1219"/>
      <c r="D25" s="1219"/>
      <c r="E25" s="683"/>
      <c r="F25" s="1226" t="s">
        <v>35</v>
      </c>
      <c r="G25" s="355"/>
    </row>
    <row r="26" spans="1:7" s="204" customFormat="1">
      <c r="A26" s="678"/>
      <c r="B26" s="1220" t="s">
        <v>31</v>
      </c>
      <c r="C26" s="1220"/>
      <c r="D26" s="1220"/>
      <c r="E26" s="662"/>
      <c r="F26" s="1224"/>
      <c r="G26" s="355"/>
    </row>
    <row r="27" spans="1:7" s="204" customFormat="1">
      <c r="A27" s="679"/>
      <c r="B27" s="1219" t="s">
        <v>110</v>
      </c>
      <c r="C27" s="1219"/>
      <c r="D27" s="1219"/>
      <c r="E27" s="682"/>
      <c r="F27" s="1214" t="s">
        <v>791</v>
      </c>
      <c r="G27" s="355"/>
    </row>
    <row r="28" spans="1:7" s="204" customFormat="1">
      <c r="A28" s="678"/>
      <c r="B28" s="1220" t="s">
        <v>37</v>
      </c>
      <c r="C28" s="1220"/>
      <c r="D28" s="1220"/>
      <c r="E28" s="684"/>
      <c r="F28" s="1214"/>
      <c r="G28" s="355"/>
    </row>
    <row r="29" spans="1:7" s="204" customFormat="1" hidden="1">
      <c r="A29" s="680"/>
      <c r="B29" s="1538"/>
      <c r="C29" s="1538"/>
      <c r="D29" s="1538"/>
      <c r="E29" s="348"/>
      <c r="F29" s="1214"/>
      <c r="G29" s="360"/>
    </row>
    <row r="30" spans="1:7" s="204" customFormat="1">
      <c r="A30" s="1225" t="s">
        <v>651</v>
      </c>
      <c r="B30" s="1218"/>
      <c r="C30" s="1219"/>
      <c r="D30" s="1219"/>
      <c r="E30" s="682"/>
      <c r="F30" s="1214" t="str">
        <f>IF(E$29="Yes","N/A","System Type")</f>
        <v>System Type</v>
      </c>
      <c r="G30" s="360"/>
    </row>
    <row r="31" spans="1:7" s="204" customFormat="1">
      <c r="A31" s="681"/>
      <c r="B31" s="1219" t="s">
        <v>32</v>
      </c>
      <c r="C31" s="1221"/>
      <c r="D31" s="1221"/>
      <c r="E31" s="685"/>
      <c r="F31" s="1214" t="s">
        <v>41</v>
      </c>
      <c r="G31" s="362"/>
    </row>
    <row r="32" spans="1:7" s="204" customFormat="1" ht="32.25" customHeight="1">
      <c r="A32" s="681"/>
      <c r="B32" s="1219" t="s">
        <v>33</v>
      </c>
      <c r="C32" s="1222"/>
      <c r="D32" s="1222"/>
      <c r="E32" s="683"/>
      <c r="F32" s="1214" t="str">
        <f>IF(E$29="Yes","N/A","Supply Fan HP")</f>
        <v>Supply Fan HP</v>
      </c>
      <c r="G32" s="362"/>
    </row>
    <row r="33" spans="1:7" s="204" customFormat="1" ht="21" customHeight="1">
      <c r="A33" s="682"/>
      <c r="B33" s="1218" t="s">
        <v>34</v>
      </c>
      <c r="C33" s="1218"/>
      <c r="D33" s="1218"/>
      <c r="E33" s="683"/>
      <c r="F33" s="1214" t="str">
        <f>IF(E$29="Yes","N/A","Return Fan HP")</f>
        <v>Return Fan HP</v>
      </c>
      <c r="G33" s="360"/>
    </row>
    <row r="34" spans="1:7" s="642" customFormat="1" ht="21" customHeight="1">
      <c r="A34" s="682"/>
      <c r="B34" s="1218" t="s">
        <v>819</v>
      </c>
      <c r="C34" s="1218"/>
      <c r="D34" s="1218"/>
      <c r="E34" s="668"/>
      <c r="F34" s="675"/>
      <c r="G34" s="360"/>
    </row>
    <row r="35" spans="1:7" s="204" customFormat="1" ht="15" thickBot="1">
      <c r="A35" s="363"/>
      <c r="B35" s="1223"/>
      <c r="C35" s="1224"/>
      <c r="D35" s="1224"/>
      <c r="F35" s="692"/>
      <c r="G35" s="355"/>
    </row>
    <row r="36" spans="1:7" s="204" customFormat="1" ht="15.75" customHeight="1">
      <c r="A36" s="1547" t="s">
        <v>39</v>
      </c>
      <c r="B36" s="1548"/>
      <c r="C36" s="1548"/>
      <c r="D36" s="1548"/>
      <c r="E36" s="1548"/>
      <c r="F36" s="1548"/>
      <c r="G36" s="1549"/>
    </row>
    <row r="37" spans="1:7" s="642" customFormat="1">
      <c r="A37" s="676"/>
      <c r="B37" s="1538" t="s">
        <v>650</v>
      </c>
      <c r="C37" s="1538"/>
      <c r="D37" s="1538"/>
      <c r="E37" s="28" t="s">
        <v>30</v>
      </c>
      <c r="F37" s="675"/>
      <c r="G37" s="355"/>
    </row>
    <row r="38" spans="1:7" s="642" customFormat="1">
      <c r="A38" s="677"/>
      <c r="B38" s="1219" t="s">
        <v>138</v>
      </c>
      <c r="C38" s="1219"/>
      <c r="D38" s="1219"/>
      <c r="E38" s="683"/>
      <c r="F38" s="1226" t="s">
        <v>35</v>
      </c>
      <c r="G38" s="355"/>
    </row>
    <row r="39" spans="1:7" s="642" customFormat="1">
      <c r="A39" s="678"/>
      <c r="B39" s="1220" t="s">
        <v>31</v>
      </c>
      <c r="C39" s="1220"/>
      <c r="D39" s="1220"/>
      <c r="E39" s="662"/>
      <c r="F39" s="662"/>
      <c r="G39" s="355"/>
    </row>
    <row r="40" spans="1:7" s="642" customFormat="1">
      <c r="A40" s="679"/>
      <c r="B40" s="1219" t="s">
        <v>110</v>
      </c>
      <c r="C40" s="1219"/>
      <c r="D40" s="1219"/>
      <c r="E40" s="682"/>
      <c r="F40" s="1214" t="s">
        <v>791</v>
      </c>
      <c r="G40" s="355"/>
    </row>
    <row r="41" spans="1:7" s="642" customFormat="1">
      <c r="A41" s="678"/>
      <c r="B41" s="1220" t="s">
        <v>37</v>
      </c>
      <c r="C41" s="1220"/>
      <c r="D41" s="1220"/>
      <c r="E41" s="684"/>
      <c r="F41" s="1214"/>
      <c r="G41" s="355"/>
    </row>
    <row r="42" spans="1:7" s="642" customFormat="1" hidden="1">
      <c r="A42" s="680"/>
      <c r="B42" s="1538"/>
      <c r="C42" s="1538"/>
      <c r="D42" s="1538"/>
      <c r="E42" s="348"/>
      <c r="F42" s="1214"/>
      <c r="G42" s="360"/>
    </row>
    <row r="43" spans="1:7" s="642" customFormat="1">
      <c r="A43" s="1225" t="s">
        <v>651</v>
      </c>
      <c r="B43" s="1218"/>
      <c r="C43" s="1219"/>
      <c r="D43" s="1219"/>
      <c r="E43" s="682"/>
      <c r="F43" s="1214" t="str">
        <f>IF(E$29="Yes","N/A","System Type")</f>
        <v>System Type</v>
      </c>
      <c r="G43" s="360"/>
    </row>
    <row r="44" spans="1:7" s="642" customFormat="1">
      <c r="A44" s="681"/>
      <c r="B44" s="1219" t="s">
        <v>32</v>
      </c>
      <c r="C44" s="1227"/>
      <c r="D44" s="1227"/>
      <c r="E44" s="685"/>
      <c r="F44" s="1214" t="s">
        <v>41</v>
      </c>
      <c r="G44" s="362"/>
    </row>
    <row r="45" spans="1:7" s="642" customFormat="1" ht="32.25" customHeight="1">
      <c r="A45" s="681"/>
      <c r="B45" s="1219" t="s">
        <v>33</v>
      </c>
      <c r="C45" s="1222"/>
      <c r="D45" s="1222"/>
      <c r="E45" s="683"/>
      <c r="F45" s="1214" t="str">
        <f>IF(E$29="Yes","N/A","Supply Fan HP")</f>
        <v>Supply Fan HP</v>
      </c>
      <c r="G45" s="362"/>
    </row>
    <row r="46" spans="1:7" s="642" customFormat="1" ht="21" customHeight="1">
      <c r="A46" s="682"/>
      <c r="B46" s="1218" t="s">
        <v>34</v>
      </c>
      <c r="C46" s="1162"/>
      <c r="D46" s="1162"/>
      <c r="E46" s="683"/>
      <c r="F46" s="1214" t="str">
        <f>IF(E$29="Yes","N/A","Return Fan HP")</f>
        <v>Return Fan HP</v>
      </c>
      <c r="G46" s="360"/>
    </row>
    <row r="47" spans="1:7" s="642" customFormat="1" ht="21" customHeight="1">
      <c r="A47" s="682"/>
      <c r="B47" s="1218" t="s">
        <v>819</v>
      </c>
      <c r="C47" s="1162"/>
      <c r="D47" s="1162"/>
      <c r="E47" s="686"/>
      <c r="F47" s="675"/>
      <c r="G47" s="360"/>
    </row>
    <row r="48" spans="1:7" s="204" customFormat="1" ht="15" thickBot="1">
      <c r="B48" s="1228"/>
      <c r="C48" s="112"/>
      <c r="D48" s="112"/>
      <c r="F48" s="692"/>
      <c r="G48" s="360"/>
    </row>
    <row r="49" spans="1:7" s="204" customFormat="1" ht="15.75" customHeight="1">
      <c r="A49" s="1547" t="s">
        <v>40</v>
      </c>
      <c r="B49" s="1548"/>
      <c r="C49" s="1548"/>
      <c r="D49" s="1548"/>
      <c r="E49" s="1548"/>
      <c r="F49" s="1548"/>
      <c r="G49" s="1549"/>
    </row>
    <row r="50" spans="1:7" s="642" customFormat="1">
      <c r="A50" s="68"/>
      <c r="B50" s="1538" t="s">
        <v>650</v>
      </c>
      <c r="C50" s="1538"/>
      <c r="D50" s="1538"/>
      <c r="E50" s="1158" t="s">
        <v>30</v>
      </c>
      <c r="F50" s="675"/>
      <c r="G50" s="355"/>
    </row>
    <row r="51" spans="1:7" s="642" customFormat="1">
      <c r="A51" s="69"/>
      <c r="B51" s="1219" t="s">
        <v>138</v>
      </c>
      <c r="C51" s="1219"/>
      <c r="D51" s="1219"/>
      <c r="E51" s="16"/>
      <c r="F51" s="1226" t="s">
        <v>35</v>
      </c>
      <c r="G51" s="355"/>
    </row>
    <row r="52" spans="1:7" s="642" customFormat="1">
      <c r="A52" s="12"/>
      <c r="B52" s="1220" t="s">
        <v>31</v>
      </c>
      <c r="C52" s="1220"/>
      <c r="D52" s="1220"/>
      <c r="E52" s="662"/>
      <c r="F52" s="1224"/>
      <c r="G52" s="355"/>
    </row>
    <row r="53" spans="1:7" s="642" customFormat="1">
      <c r="A53" s="13"/>
      <c r="B53" s="1219" t="s">
        <v>110</v>
      </c>
      <c r="C53" s="1219"/>
      <c r="D53" s="1219"/>
      <c r="E53" s="15"/>
      <c r="F53" s="1214" t="s">
        <v>791</v>
      </c>
      <c r="G53" s="355"/>
    </row>
    <row r="54" spans="1:7" s="642" customFormat="1">
      <c r="A54" s="12"/>
      <c r="B54" s="1220" t="s">
        <v>37</v>
      </c>
      <c r="C54" s="1220"/>
      <c r="D54" s="1220"/>
      <c r="E54" s="361"/>
      <c r="F54" s="1214"/>
      <c r="G54" s="355"/>
    </row>
    <row r="55" spans="1:7" s="642" customFormat="1" hidden="1">
      <c r="A55" s="663"/>
      <c r="B55" s="1538"/>
      <c r="C55" s="1538"/>
      <c r="D55" s="1538"/>
      <c r="E55" s="354"/>
      <c r="F55" s="1214"/>
      <c r="G55" s="360"/>
    </row>
    <row r="56" spans="1:7" s="642" customFormat="1">
      <c r="A56" s="1225" t="s">
        <v>651</v>
      </c>
      <c r="B56" s="1218"/>
      <c r="C56" s="1219"/>
      <c r="D56" s="1219"/>
      <c r="E56" s="15"/>
      <c r="F56" s="1214" t="str">
        <f>IF(E$29="Yes","N/A","System Type")</f>
        <v>System Type</v>
      </c>
      <c r="G56" s="360"/>
    </row>
    <row r="57" spans="1:7" s="642" customFormat="1">
      <c r="A57" s="14"/>
      <c r="B57" s="1219" t="s">
        <v>32</v>
      </c>
      <c r="C57" s="1227"/>
      <c r="D57" s="1227"/>
      <c r="E57" s="70"/>
      <c r="F57" s="1214" t="s">
        <v>41</v>
      </c>
      <c r="G57" s="362"/>
    </row>
    <row r="58" spans="1:7" s="642" customFormat="1" ht="32.25" customHeight="1">
      <c r="A58" s="14"/>
      <c r="B58" s="1219" t="s">
        <v>33</v>
      </c>
      <c r="C58" s="1222"/>
      <c r="D58" s="1222"/>
      <c r="E58" s="16"/>
      <c r="F58" s="1214" t="str">
        <f>IF(E$29="Yes","N/A","Supply Fan HP")</f>
        <v>Supply Fan HP</v>
      </c>
      <c r="G58" s="362"/>
    </row>
    <row r="59" spans="1:7" s="642" customFormat="1" ht="21" customHeight="1">
      <c r="A59" s="15"/>
      <c r="B59" s="1218" t="s">
        <v>34</v>
      </c>
      <c r="C59" s="357"/>
      <c r="D59" s="357"/>
      <c r="E59" s="16"/>
      <c r="F59" s="1214" t="str">
        <f>IF(E$29="Yes","N/A","Return Fan HP")</f>
        <v>Return Fan HP</v>
      </c>
      <c r="G59" s="360"/>
    </row>
    <row r="60" spans="1:7" s="642" customFormat="1" ht="24" customHeight="1">
      <c r="A60" s="682"/>
      <c r="B60" s="1218" t="s">
        <v>819</v>
      </c>
      <c r="F60" s="692"/>
      <c r="G60" s="360"/>
    </row>
    <row r="61" spans="1:7" s="642" customFormat="1" ht="24" customHeight="1" thickBot="1">
      <c r="B61" s="692"/>
      <c r="F61" s="692"/>
      <c r="G61" s="360"/>
    </row>
    <row r="62" spans="1:7" s="204" customFormat="1" ht="15.75" customHeight="1">
      <c r="A62" s="1547" t="s">
        <v>111</v>
      </c>
      <c r="B62" s="1548"/>
      <c r="C62" s="1548"/>
      <c r="D62" s="1548"/>
      <c r="E62" s="1548"/>
      <c r="F62" s="1548"/>
      <c r="G62" s="1549"/>
    </row>
    <row r="63" spans="1:7" s="642" customFormat="1">
      <c r="A63" s="68"/>
      <c r="B63" s="1538" t="s">
        <v>650</v>
      </c>
      <c r="C63" s="1538"/>
      <c r="D63" s="1538"/>
      <c r="E63" s="1158" t="s">
        <v>30</v>
      </c>
      <c r="F63" s="675"/>
      <c r="G63" s="355"/>
    </row>
    <row r="64" spans="1:7" s="642" customFormat="1">
      <c r="A64" s="69"/>
      <c r="B64" s="1219" t="s">
        <v>138</v>
      </c>
      <c r="C64" s="1219"/>
      <c r="D64" s="1219"/>
      <c r="E64" s="16"/>
      <c r="F64" s="1226" t="s">
        <v>35</v>
      </c>
      <c r="G64" s="355"/>
    </row>
    <row r="65" spans="1:7" s="642" customFormat="1">
      <c r="A65" s="12"/>
      <c r="B65" s="1220" t="s">
        <v>31</v>
      </c>
      <c r="C65" s="1220"/>
      <c r="D65" s="1220"/>
      <c r="E65" s="662"/>
      <c r="F65" s="1224"/>
      <c r="G65" s="355"/>
    </row>
    <row r="66" spans="1:7" s="642" customFormat="1">
      <c r="A66" s="13"/>
      <c r="B66" s="1219" t="s">
        <v>110</v>
      </c>
      <c r="C66" s="1219"/>
      <c r="D66" s="1219"/>
      <c r="E66" s="15"/>
      <c r="F66" s="1214" t="s">
        <v>791</v>
      </c>
      <c r="G66" s="355"/>
    </row>
    <row r="67" spans="1:7" s="642" customFormat="1">
      <c r="A67" s="12"/>
      <c r="B67" s="1220" t="s">
        <v>37</v>
      </c>
      <c r="C67" s="1220"/>
      <c r="D67" s="1220"/>
      <c r="E67" s="361"/>
      <c r="F67" s="1214"/>
      <c r="G67" s="355"/>
    </row>
    <row r="68" spans="1:7" s="642" customFormat="1" hidden="1">
      <c r="A68" s="663"/>
      <c r="B68" s="1538"/>
      <c r="C68" s="1538"/>
      <c r="D68" s="1538"/>
      <c r="E68" s="354"/>
      <c r="F68" s="1214"/>
      <c r="G68" s="360"/>
    </row>
    <row r="69" spans="1:7" s="642" customFormat="1">
      <c r="A69" s="511" t="s">
        <v>651</v>
      </c>
      <c r="B69" s="1218"/>
      <c r="C69" s="1219"/>
      <c r="D69" s="1219"/>
      <c r="E69" s="15"/>
      <c r="F69" s="1214" t="str">
        <f>IF(E$29="Yes","N/A","System Type")</f>
        <v>System Type</v>
      </c>
      <c r="G69" s="360"/>
    </row>
    <row r="70" spans="1:7" s="642" customFormat="1">
      <c r="A70" s="14"/>
      <c r="B70" s="1219" t="s">
        <v>32</v>
      </c>
      <c r="C70" s="1227"/>
      <c r="D70" s="1227"/>
      <c r="E70" s="70"/>
      <c r="F70" s="1214" t="s">
        <v>41</v>
      </c>
      <c r="G70" s="362"/>
    </row>
    <row r="71" spans="1:7" s="642" customFormat="1" ht="32.25" customHeight="1">
      <c r="A71" s="14"/>
      <c r="B71" s="1219" t="s">
        <v>33</v>
      </c>
      <c r="C71" s="1222"/>
      <c r="D71" s="1222"/>
      <c r="E71" s="16"/>
      <c r="F71" s="1214" t="str">
        <f>IF(E$29="Yes","N/A","Supply Fan HP")</f>
        <v>Supply Fan HP</v>
      </c>
      <c r="G71" s="362"/>
    </row>
    <row r="72" spans="1:7" s="642" customFormat="1" ht="21" customHeight="1">
      <c r="A72" s="15"/>
      <c r="B72" s="1218" t="s">
        <v>34</v>
      </c>
      <c r="C72" s="1162"/>
      <c r="D72" s="1162"/>
      <c r="E72" s="16"/>
      <c r="F72" s="1214" t="str">
        <f>IF(E$29="Yes","N/A","Return Fan HP")</f>
        <v>Return Fan HP</v>
      </c>
      <c r="G72" s="360"/>
    </row>
    <row r="73" spans="1:7" s="357" customFormat="1" ht="15.75" customHeight="1">
      <c r="A73" s="682"/>
      <c r="B73" s="1218" t="s">
        <v>819</v>
      </c>
      <c r="C73" s="1042"/>
      <c r="D73" s="1042"/>
      <c r="E73" s="608"/>
      <c r="F73" s="693"/>
      <c r="G73" s="360"/>
    </row>
    <row r="74" spans="1:7" s="357" customFormat="1" ht="15.75" customHeight="1" thickBot="1">
      <c r="A74" s="608"/>
      <c r="B74" s="693"/>
      <c r="C74" s="608"/>
      <c r="D74" s="608"/>
      <c r="E74" s="608"/>
      <c r="F74" s="693"/>
      <c r="G74" s="360"/>
    </row>
    <row r="75" spans="1:7" s="204" customFormat="1" ht="15.75" customHeight="1">
      <c r="A75" s="1547" t="s">
        <v>112</v>
      </c>
      <c r="B75" s="1548"/>
      <c r="C75" s="1548"/>
      <c r="D75" s="1548"/>
      <c r="E75" s="1548"/>
      <c r="F75" s="1548"/>
      <c r="G75" s="1549"/>
    </row>
    <row r="76" spans="1:7" s="642" customFormat="1">
      <c r="A76" s="68"/>
      <c r="B76" s="1538" t="s">
        <v>650</v>
      </c>
      <c r="C76" s="1538"/>
      <c r="D76" s="1538"/>
      <c r="E76" s="1158" t="s">
        <v>30</v>
      </c>
      <c r="F76" s="675"/>
      <c r="G76" s="355"/>
    </row>
    <row r="77" spans="1:7" s="642" customFormat="1">
      <c r="A77" s="69"/>
      <c r="B77" s="1219" t="s">
        <v>138</v>
      </c>
      <c r="C77" s="1219"/>
      <c r="D77" s="1219"/>
      <c r="E77" s="16"/>
      <c r="F77" s="1226" t="s">
        <v>35</v>
      </c>
      <c r="G77" s="355"/>
    </row>
    <row r="78" spans="1:7" s="642" customFormat="1">
      <c r="A78" s="12"/>
      <c r="B78" s="1220" t="s">
        <v>31</v>
      </c>
      <c r="C78" s="1220"/>
      <c r="D78" s="1220"/>
      <c r="E78" s="662"/>
      <c r="F78" s="1224"/>
      <c r="G78" s="355"/>
    </row>
    <row r="79" spans="1:7" s="642" customFormat="1">
      <c r="A79" s="13"/>
      <c r="B79" s="1219" t="s">
        <v>110</v>
      </c>
      <c r="C79" s="1219"/>
      <c r="D79" s="1219"/>
      <c r="E79" s="15"/>
      <c r="F79" s="1214" t="s">
        <v>791</v>
      </c>
      <c r="G79" s="355"/>
    </row>
    <row r="80" spans="1:7" s="642" customFormat="1">
      <c r="A80" s="12"/>
      <c r="B80" s="1220" t="s">
        <v>37</v>
      </c>
      <c r="C80" s="1220"/>
      <c r="D80" s="1220"/>
      <c r="E80" s="361"/>
      <c r="F80" s="1214"/>
      <c r="G80" s="355"/>
    </row>
    <row r="81" spans="1:7" s="642" customFormat="1" hidden="1">
      <c r="A81" s="663"/>
      <c r="B81" s="1538"/>
      <c r="C81" s="1538"/>
      <c r="D81" s="1538"/>
      <c r="E81" s="354"/>
      <c r="F81" s="1214"/>
      <c r="G81" s="360"/>
    </row>
    <row r="82" spans="1:7" s="642" customFormat="1">
      <c r="A82" s="1225" t="s">
        <v>651</v>
      </c>
      <c r="B82" s="1218"/>
      <c r="C82" s="1219"/>
      <c r="D82" s="1219"/>
      <c r="E82" s="15"/>
      <c r="F82" s="1214" t="str">
        <f>IF(E$29="Yes","N/A","System Type")</f>
        <v>System Type</v>
      </c>
      <c r="G82" s="360"/>
    </row>
    <row r="83" spans="1:7" s="642" customFormat="1">
      <c r="A83" s="14"/>
      <c r="B83" s="1219" t="s">
        <v>32</v>
      </c>
      <c r="C83" s="1221"/>
      <c r="D83" s="1221"/>
      <c r="E83" s="70"/>
      <c r="F83" s="1214" t="s">
        <v>41</v>
      </c>
      <c r="G83" s="362"/>
    </row>
    <row r="84" spans="1:7" s="642" customFormat="1" ht="32.25" customHeight="1">
      <c r="A84" s="14"/>
      <c r="B84" s="1219" t="s">
        <v>33</v>
      </c>
      <c r="C84" s="1222"/>
      <c r="D84" s="1222"/>
      <c r="E84" s="665"/>
      <c r="F84" s="1214" t="str">
        <f>IF(E$29="Yes","N/A","Supply Fan HP")</f>
        <v>Supply Fan HP</v>
      </c>
      <c r="G84" s="362"/>
    </row>
    <row r="85" spans="1:7" s="642" customFormat="1" ht="21" customHeight="1">
      <c r="A85" s="664"/>
      <c r="B85" s="1218" t="s">
        <v>34</v>
      </c>
      <c r="C85" s="1218"/>
      <c r="D85" s="1218"/>
      <c r="E85" s="16"/>
      <c r="F85" s="1214" t="str">
        <f>IF(E$29="Yes","N/A","Return Fan HP")</f>
        <v>Return Fan HP</v>
      </c>
      <c r="G85" s="360"/>
    </row>
    <row r="86" spans="1:7" ht="17.25" customHeight="1" thickBot="1">
      <c r="A86" s="687"/>
      <c r="B86" s="1218" t="s">
        <v>819</v>
      </c>
      <c r="C86" s="1214"/>
      <c r="D86" s="1214"/>
      <c r="E86" s="29"/>
      <c r="F86" s="689"/>
      <c r="G86" s="688"/>
    </row>
    <row r="87" spans="1:7">
      <c r="A87" s="666"/>
      <c r="B87" s="694"/>
      <c r="C87" s="666"/>
      <c r="D87" s="666"/>
      <c r="E87" s="666"/>
      <c r="F87" s="694"/>
      <c r="G87" s="666"/>
    </row>
    <row r="90" spans="1:7" ht="13">
      <c r="A90" s="709" t="s">
        <v>863</v>
      </c>
      <c r="B90" s="710"/>
      <c r="C90" s="710"/>
      <c r="D90" s="710"/>
      <c r="E90" s="710"/>
      <c r="F90" s="710"/>
      <c r="G90" s="711"/>
    </row>
    <row r="91" spans="1:7" ht="12.5">
      <c r="A91" s="1305"/>
      <c r="B91" s="1306"/>
      <c r="C91" s="1306"/>
      <c r="D91" s="1306"/>
      <c r="E91" s="1306"/>
      <c r="F91" s="1306"/>
      <c r="G91" s="1307"/>
    </row>
    <row r="92" spans="1:7" ht="12.5">
      <c r="A92" s="1308"/>
      <c r="B92" s="1309"/>
      <c r="C92" s="1309"/>
      <c r="D92" s="1309"/>
      <c r="E92" s="1309"/>
      <c r="F92" s="1309"/>
      <c r="G92" s="1310"/>
    </row>
    <row r="93" spans="1:7" ht="12.5">
      <c r="A93" s="1308"/>
      <c r="B93" s="1309"/>
      <c r="C93" s="1309"/>
      <c r="D93" s="1309"/>
      <c r="E93" s="1309"/>
      <c r="F93" s="1309"/>
      <c r="G93" s="1310"/>
    </row>
    <row r="94" spans="1:7" ht="12.5">
      <c r="A94" s="1308"/>
      <c r="B94" s="1309"/>
      <c r="C94" s="1309"/>
      <c r="D94" s="1309"/>
      <c r="E94" s="1309"/>
      <c r="F94" s="1309"/>
      <c r="G94" s="1310"/>
    </row>
    <row r="95" spans="1:7" ht="12.5">
      <c r="A95" s="1308"/>
      <c r="B95" s="1309"/>
      <c r="C95" s="1309"/>
      <c r="D95" s="1309"/>
      <c r="E95" s="1309"/>
      <c r="F95" s="1309"/>
      <c r="G95" s="1310"/>
    </row>
    <row r="96" spans="1:7" ht="12.5">
      <c r="A96" s="1308"/>
      <c r="B96" s="1309"/>
      <c r="C96" s="1309"/>
      <c r="D96" s="1309"/>
      <c r="E96" s="1309"/>
      <c r="F96" s="1309"/>
      <c r="G96" s="1310"/>
    </row>
    <row r="97" spans="1:7" ht="12.5">
      <c r="A97" s="1311"/>
      <c r="B97" s="1312"/>
      <c r="C97" s="1312"/>
      <c r="D97" s="1312"/>
      <c r="E97" s="1312"/>
      <c r="F97" s="1312"/>
      <c r="G97" s="1313"/>
    </row>
  </sheetData>
  <sheetProtection algorithmName="SHA-512" hashValue="fOS49eemIe2YYV7DZFkXXh7Gm8C5dGIw1V0St9dCqWkY6PAEoIy+hEreSZ0Ss0fT+VzwQaRebEwErynYVnEVvA==" saltValue="OQz5E8gQdpH+W1Edxh/f6w==" spinCount="100000" sheet="1" formatCells="0"/>
  <mergeCells count="25">
    <mergeCell ref="A91:G97"/>
    <mergeCell ref="A36:G36"/>
    <mergeCell ref="B37:D37"/>
    <mergeCell ref="B50:D50"/>
    <mergeCell ref="B63:D63"/>
    <mergeCell ref="A75:G75"/>
    <mergeCell ref="B42:D42"/>
    <mergeCell ref="B55:D55"/>
    <mergeCell ref="A62:G62"/>
    <mergeCell ref="A49:G49"/>
    <mergeCell ref="B68:D68"/>
    <mergeCell ref="B76:D76"/>
    <mergeCell ref="B81:D81"/>
    <mergeCell ref="A4:G4"/>
    <mergeCell ref="A23:G23"/>
    <mergeCell ref="B1:G1"/>
    <mergeCell ref="A9:G9"/>
    <mergeCell ref="B29:D29"/>
    <mergeCell ref="B24:D24"/>
    <mergeCell ref="A6:G6"/>
    <mergeCell ref="A7:G7"/>
    <mergeCell ref="A22:C22"/>
    <mergeCell ref="A20:C20"/>
    <mergeCell ref="A19:C19"/>
    <mergeCell ref="A2:G3"/>
  </mergeCells>
  <dataValidations count="8">
    <dataValidation type="list" allowBlank="1" showInputMessage="1" showErrorMessage="1" sqref="E28 E80 E67 E54 E41" xr:uid="{00000000-0002-0000-0F00-000000000000}">
      <formula1>$P$16:$P$17</formula1>
    </dataValidation>
    <dataValidation type="decimal" allowBlank="1" showInputMessage="1" showErrorMessage="1" sqref="B11:G11 B13:G13" xr:uid="{00000000-0002-0000-0F00-000001000000}">
      <formula1>0</formula1>
      <formula2>1</formula2>
    </dataValidation>
    <dataValidation type="decimal" allowBlank="1" showInputMessage="1" showErrorMessage="1" sqref="B21:C21 B15:C18" xr:uid="{00000000-0002-0000-0F00-000002000000}">
      <formula1>0</formula1>
      <formula2>8</formula2>
    </dataValidation>
    <dataValidation type="list" allowBlank="1" showInputMessage="1" showErrorMessage="1" sqref="E31 E44 E57 E70 E83" xr:uid="{00000000-0002-0000-0F00-000003000000}">
      <formula1>"Constant Speed, Variable Speed"</formula1>
    </dataValidation>
    <dataValidation type="list" allowBlank="1" showInputMessage="1" showErrorMessage="1" sqref="E30 E43 E56 E69 E82" xr:uid="{00000000-0002-0000-0F00-000004000000}">
      <formula1>"Enthalpy, Sensible"</formula1>
    </dataValidation>
    <dataValidation type="list" allowBlank="1" showInputMessage="1" showErrorMessage="1" sqref="A27 A40 A53 A66 A79" xr:uid="{00000000-0002-0000-0F00-000005000000}">
      <formula1>"Electric Heat, Heat Pump, Natural Gas, Propane/Oil, Other, No Heating"</formula1>
    </dataValidation>
    <dataValidation type="list" allowBlank="1" showInputMessage="1" showErrorMessage="1" sqref="A85 A33 A59 A72 A46" xr:uid="{00000000-0002-0000-0F00-000006000000}">
      <formula1>"yes,no"</formula1>
    </dataValidation>
    <dataValidation type="list" allowBlank="1" showInputMessage="1" showErrorMessage="1" sqref="A29 E27 A42 E40 A55 E53 A68 E66 A81 E79" xr:uid="{965555F1-0AAF-40A6-8532-A32335D35FA8}">
      <formula1>"Yes, No"</formula1>
    </dataValidation>
  </dataValidations>
  <hyperlinks>
    <hyperlink ref="H5:I6" location="'Project Summary'!A1" display="Click to go back on Project summary tab" xr:uid="{5B4A428B-4DED-4A12-8272-4FB4D702C477}"/>
    <hyperlink ref="A1" location="'Project Summary'!A1" display="Click to go back on Project summary tab" xr:uid="{82AB2E30-2D4A-4E97-94B1-B16918BF5EB3}"/>
  </hyperlinks>
  <pageMargins left="0.7" right="0.7" top="0.75" bottom="0.75" header="0.3" footer="0.3"/>
  <pageSetup scale="80" orientation="portrait" verticalDpi="1200"/>
  <rowBreaks count="1" manualBreakCount="1">
    <brk id="48" max="16383" man="1"/>
  </rowBreaks>
  <ignoredErrors>
    <ignoredError sqref="F30:F33" unlockedFormula="1"/>
  </ignoredErrors>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7" tint="0.39997558519241921"/>
    <pageSetUpPr fitToPage="1"/>
  </sheetPr>
  <dimension ref="A1:W67"/>
  <sheetViews>
    <sheetView zoomScale="80" zoomScaleNormal="80" workbookViewId="0">
      <selection activeCell="C11" sqref="C11"/>
    </sheetView>
  </sheetViews>
  <sheetFormatPr defaultColWidth="8.81640625" defaultRowHeight="12.5"/>
  <cols>
    <col min="1" max="1" width="19.81640625" style="756" customWidth="1"/>
    <col min="2" max="2" width="19.453125" style="756" customWidth="1"/>
    <col min="3" max="3" width="15.453125" style="756" bestFit="1" customWidth="1"/>
    <col min="4" max="4" width="15.453125" style="756" customWidth="1"/>
    <col min="5" max="5" width="17.453125" style="756" customWidth="1"/>
    <col min="6" max="6" width="15.453125" style="756" customWidth="1"/>
    <col min="7" max="7" width="14.453125" style="756" customWidth="1"/>
    <col min="8" max="8" width="10.7265625" style="756" customWidth="1"/>
    <col min="9" max="9" width="33.453125" style="756" bestFit="1" customWidth="1"/>
    <col min="10" max="16384" width="8.81640625" style="756"/>
  </cols>
  <sheetData>
    <row r="1" spans="1:8" s="755" customFormat="1" ht="25">
      <c r="A1" s="754" t="s">
        <v>767</v>
      </c>
      <c r="B1" s="1559" t="s">
        <v>387</v>
      </c>
      <c r="C1" s="1559"/>
      <c r="D1" s="1559"/>
      <c r="E1" s="1559"/>
      <c r="F1" s="1559"/>
      <c r="G1" s="1559"/>
    </row>
    <row r="2" spans="1:8" s="755" customFormat="1" ht="21" customHeight="1">
      <c r="B2" s="1569" t="s">
        <v>862</v>
      </c>
      <c r="C2" s="1569"/>
      <c r="D2" s="1569"/>
      <c r="E2" s="1569"/>
      <c r="F2" s="1569"/>
      <c r="G2" s="1569"/>
      <c r="H2" s="1569"/>
    </row>
    <row r="3" spans="1:8" s="755" customFormat="1" ht="84" customHeight="1">
      <c r="B3" s="1570"/>
      <c r="C3" s="1570"/>
      <c r="D3" s="1570"/>
      <c r="E3" s="1570"/>
      <c r="F3" s="1570"/>
      <c r="G3" s="1570"/>
      <c r="H3" s="1570"/>
    </row>
    <row r="4" spans="1:8" ht="117" customHeight="1">
      <c r="B4" s="1560" t="s">
        <v>876</v>
      </c>
      <c r="C4" s="1561"/>
      <c r="D4" s="1561"/>
      <c r="E4" s="1561"/>
      <c r="F4" s="1561"/>
      <c r="G4" s="1561"/>
      <c r="H4" s="1562"/>
    </row>
    <row r="5" spans="1:8" ht="15.75" customHeight="1">
      <c r="B5" s="757"/>
      <c r="C5" s="757"/>
      <c r="D5" s="757"/>
      <c r="E5" s="757"/>
      <c r="F5" s="757"/>
      <c r="G5" s="757"/>
      <c r="H5" s="757"/>
    </row>
    <row r="6" spans="1:8" ht="15.75" customHeight="1">
      <c r="B6" s="1563" t="s">
        <v>517</v>
      </c>
      <c r="C6" s="1563"/>
      <c r="D6" s="1563"/>
      <c r="E6" s="1563"/>
      <c r="F6" s="1563"/>
      <c r="G6" s="1563"/>
      <c r="H6" s="1563"/>
    </row>
    <row r="7" spans="1:8" ht="87" customHeight="1">
      <c r="B7" s="1564" t="s">
        <v>1067</v>
      </c>
      <c r="C7" s="1564"/>
      <c r="D7" s="1564"/>
      <c r="E7" s="1564"/>
      <c r="F7" s="1564"/>
      <c r="G7" s="1564"/>
      <c r="H7" s="1564"/>
    </row>
    <row r="8" spans="1:8" ht="13.5" thickBot="1">
      <c r="A8" s="758"/>
      <c r="B8" s="759"/>
      <c r="C8" s="759"/>
      <c r="D8" s="759"/>
      <c r="E8" s="759"/>
      <c r="F8" s="759"/>
      <c r="G8" s="759"/>
    </row>
    <row r="9" spans="1:8" s="760" customFormat="1">
      <c r="B9" s="761" t="s">
        <v>10</v>
      </c>
      <c r="C9" s="762"/>
      <c r="D9" s="762"/>
      <c r="E9" s="762"/>
      <c r="F9" s="762"/>
      <c r="G9" s="762"/>
      <c r="H9" s="763"/>
    </row>
    <row r="10" spans="1:8" s="760" customFormat="1" ht="13.5" customHeight="1" thickBot="1">
      <c r="B10" s="764"/>
      <c r="C10" s="765" t="s">
        <v>11</v>
      </c>
      <c r="D10" s="765" t="s">
        <v>12</v>
      </c>
      <c r="E10" s="765" t="s">
        <v>13</v>
      </c>
      <c r="F10" s="765" t="s">
        <v>14</v>
      </c>
      <c r="G10" s="765" t="s">
        <v>15</v>
      </c>
      <c r="H10" s="766" t="s">
        <v>16</v>
      </c>
    </row>
    <row r="11" spans="1:8" s="760" customFormat="1" ht="15" thickBot="1">
      <c r="B11" s="764" t="s">
        <v>17</v>
      </c>
      <c r="C11" s="17"/>
      <c r="D11" s="17"/>
      <c r="E11" s="17"/>
      <c r="F11" s="17"/>
      <c r="G11" s="17"/>
      <c r="H11" s="17"/>
    </row>
    <row r="12" spans="1:8" s="760" customFormat="1" ht="15" thickBot="1">
      <c r="B12" s="767"/>
      <c r="C12" s="765" t="s">
        <v>18</v>
      </c>
      <c r="D12" s="765" t="s">
        <v>19</v>
      </c>
      <c r="E12" s="765" t="s">
        <v>20</v>
      </c>
      <c r="F12" s="765" t="s">
        <v>21</v>
      </c>
      <c r="G12" s="765" t="s">
        <v>22</v>
      </c>
      <c r="H12" s="766" t="s">
        <v>23</v>
      </c>
    </row>
    <row r="13" spans="1:8" s="760" customFormat="1" ht="15" thickBot="1">
      <c r="B13" s="768"/>
      <c r="C13" s="1195"/>
      <c r="D13" s="1195"/>
      <c r="E13" s="1195"/>
      <c r="F13" s="1195"/>
      <c r="G13" s="1195"/>
      <c r="H13" s="1195"/>
    </row>
    <row r="14" spans="1:8" s="760" customFormat="1" ht="15" thickBot="1">
      <c r="B14" s="1197" t="s">
        <v>24</v>
      </c>
      <c r="C14" s="799" t="s">
        <v>25</v>
      </c>
      <c r="D14" s="799" t="s">
        <v>26</v>
      </c>
      <c r="E14" s="799"/>
      <c r="F14" s="1164"/>
      <c r="G14" s="1164"/>
      <c r="H14" s="1196"/>
    </row>
    <row r="15" spans="1:8" s="760" customFormat="1" ht="14.5">
      <c r="B15" s="1198" t="s">
        <v>308</v>
      </c>
      <c r="C15" s="19"/>
      <c r="D15" s="20"/>
      <c r="E15" s="799" t="s">
        <v>27</v>
      </c>
      <c r="F15" s="1164"/>
      <c r="G15" s="1164"/>
      <c r="H15" s="1196"/>
    </row>
    <row r="16" spans="1:8" s="760" customFormat="1" ht="14.5">
      <c r="B16" s="1199" t="s">
        <v>28</v>
      </c>
      <c r="C16" s="21"/>
      <c r="D16" s="22"/>
      <c r="E16" s="799" t="s">
        <v>27</v>
      </c>
      <c r="F16" s="1164"/>
      <c r="G16" s="1164"/>
      <c r="H16" s="1196"/>
    </row>
    <row r="17" spans="2:23" s="760" customFormat="1" ht="15" thickBot="1">
      <c r="B17" s="1198" t="s">
        <v>29</v>
      </c>
      <c r="C17" s="225"/>
      <c r="D17" s="226"/>
      <c r="E17" s="799" t="s">
        <v>27</v>
      </c>
      <c r="F17" s="1164"/>
      <c r="G17" s="1164"/>
      <c r="H17" s="1196"/>
    </row>
    <row r="18" spans="2:23" s="760" customFormat="1" ht="15" thickBot="1">
      <c r="B18" s="1198"/>
      <c r="C18" s="1200"/>
      <c r="D18" s="1201"/>
      <c r="E18" s="799"/>
      <c r="F18" s="1164"/>
      <c r="G18" s="1164"/>
      <c r="H18" s="1196"/>
    </row>
    <row r="19" spans="2:23" s="760" customFormat="1" ht="15" customHeight="1">
      <c r="B19" s="1565" t="s">
        <v>529</v>
      </c>
      <c r="C19" s="1566"/>
      <c r="D19" s="1566"/>
      <c r="E19" s="1571"/>
      <c r="F19" s="793"/>
      <c r="G19" s="793"/>
      <c r="H19" s="769"/>
    </row>
    <row r="20" spans="2:23" s="760" customFormat="1" ht="18" customHeight="1">
      <c r="B20" s="1567"/>
      <c r="C20" s="1568"/>
      <c r="D20" s="1568"/>
      <c r="E20" s="1572"/>
      <c r="F20" s="793"/>
      <c r="G20" s="793"/>
      <c r="H20" s="769"/>
    </row>
    <row r="21" spans="2:23" s="760" customFormat="1" ht="18" customHeight="1" thickBot="1">
      <c r="B21" s="1550" t="s">
        <v>478</v>
      </c>
      <c r="C21" s="1551"/>
      <c r="D21" s="1551"/>
      <c r="E21" s="775"/>
      <c r="F21" s="793"/>
      <c r="G21" s="793"/>
      <c r="H21" s="769"/>
    </row>
    <row r="22" spans="2:23" s="760" customFormat="1" ht="15.75" customHeight="1" thickBot="1">
      <c r="B22" s="1552" t="s">
        <v>38</v>
      </c>
      <c r="C22" s="1553"/>
      <c r="D22" s="1553"/>
      <c r="E22" s="1553"/>
      <c r="F22" s="1553"/>
      <c r="G22" s="1553"/>
      <c r="H22" s="1554"/>
    </row>
    <row r="23" spans="2:23" s="760" customFormat="1" ht="14.5">
      <c r="B23" s="777"/>
      <c r="C23" s="1202" t="s">
        <v>650</v>
      </c>
      <c r="D23" s="1202"/>
      <c r="E23" s="778"/>
      <c r="F23" s="779"/>
      <c r="G23" s="1205" t="s">
        <v>661</v>
      </c>
      <c r="H23" s="1206"/>
    </row>
    <row r="24" spans="2:23" s="760" customFormat="1" ht="14.5">
      <c r="B24" s="780"/>
      <c r="C24" s="1203" t="s">
        <v>31</v>
      </c>
      <c r="D24" s="1203"/>
      <c r="E24" s="770"/>
      <c r="F24" s="16"/>
      <c r="G24" s="1207" t="s">
        <v>494</v>
      </c>
      <c r="H24" s="1208"/>
      <c r="I24" s="771"/>
      <c r="J24" s="771"/>
      <c r="K24" s="771"/>
      <c r="L24" s="771"/>
      <c r="M24" s="771"/>
      <c r="N24" s="771"/>
      <c r="O24" s="771"/>
      <c r="P24" s="771"/>
      <c r="Q24" s="771"/>
      <c r="R24" s="771"/>
    </row>
    <row r="25" spans="2:23" s="760" customFormat="1" ht="14.5">
      <c r="B25" s="780"/>
      <c r="C25" s="1204" t="s">
        <v>785</v>
      </c>
      <c r="D25" s="1204"/>
      <c r="E25" s="772"/>
      <c r="F25" s="16"/>
      <c r="G25" s="1204" t="s">
        <v>89</v>
      </c>
      <c r="H25" s="1154"/>
      <c r="M25" s="771"/>
      <c r="N25" s="771"/>
      <c r="O25" s="771"/>
      <c r="P25" s="771"/>
      <c r="Q25" s="771"/>
      <c r="R25" s="771"/>
      <c r="S25" s="771"/>
      <c r="T25" s="771"/>
      <c r="U25" s="771"/>
      <c r="V25" s="771"/>
      <c r="W25" s="771"/>
    </row>
    <row r="26" spans="2:23" s="760" customFormat="1" ht="14.5">
      <c r="B26" s="783"/>
      <c r="C26" s="1203" t="s">
        <v>37</v>
      </c>
      <c r="D26" s="1203"/>
      <c r="E26" s="770"/>
      <c r="F26" s="16"/>
      <c r="G26" s="1203" t="s">
        <v>91</v>
      </c>
      <c r="H26" s="1154"/>
      <c r="M26" s="771"/>
      <c r="N26" s="773"/>
      <c r="O26" s="773"/>
      <c r="P26" s="773"/>
      <c r="Q26" s="773"/>
      <c r="R26" s="773"/>
      <c r="S26" s="773"/>
      <c r="T26" s="773"/>
      <c r="U26" s="771"/>
      <c r="V26" s="771"/>
      <c r="W26" s="771"/>
    </row>
    <row r="27" spans="2:23" s="760" customFormat="1" ht="14.5">
      <c r="B27" s="784"/>
      <c r="C27" s="765"/>
      <c r="D27" s="770"/>
      <c r="E27" s="770"/>
      <c r="F27" s="16"/>
      <c r="G27" s="911" t="s">
        <v>90</v>
      </c>
      <c r="H27" s="1209"/>
      <c r="M27" s="771"/>
      <c r="N27" s="771"/>
      <c r="O27" s="771"/>
      <c r="P27" s="771"/>
      <c r="Q27" s="771"/>
      <c r="R27" s="771"/>
      <c r="S27" s="771"/>
      <c r="T27" s="771"/>
      <c r="U27" s="771"/>
      <c r="V27" s="771"/>
      <c r="W27" s="771"/>
    </row>
    <row r="28" spans="2:23" s="760" customFormat="1" ht="15" thickBot="1">
      <c r="B28" s="784"/>
      <c r="C28" s="765"/>
      <c r="D28" s="765"/>
      <c r="E28" s="765"/>
      <c r="F28" s="667"/>
      <c r="G28" s="911" t="s">
        <v>477</v>
      </c>
      <c r="H28" s="1210"/>
      <c r="M28" s="771"/>
      <c r="N28" s="771"/>
      <c r="O28" s="774"/>
      <c r="P28" s="774"/>
      <c r="Q28" s="774"/>
      <c r="R28" s="774"/>
      <c r="S28" s="774"/>
      <c r="T28" s="774"/>
      <c r="U28" s="771"/>
      <c r="V28" s="771"/>
      <c r="W28" s="771"/>
    </row>
    <row r="29" spans="2:23" s="760" customFormat="1" ht="15" thickBot="1">
      <c r="B29" s="1555" t="s">
        <v>39</v>
      </c>
      <c r="C29" s="1556"/>
      <c r="D29" s="1556"/>
      <c r="E29" s="1556"/>
      <c r="F29" s="1557"/>
      <c r="G29" s="1557"/>
      <c r="H29" s="1558"/>
      <c r="M29" s="771"/>
      <c r="N29" s="771"/>
      <c r="O29" s="774"/>
      <c r="P29" s="774"/>
      <c r="Q29" s="774"/>
      <c r="R29" s="774"/>
      <c r="S29" s="774"/>
      <c r="T29" s="774"/>
      <c r="U29" s="771"/>
      <c r="V29" s="771"/>
      <c r="W29" s="771"/>
    </row>
    <row r="30" spans="2:23" s="760" customFormat="1" ht="14.5">
      <c r="B30" s="787"/>
      <c r="C30" s="1203" t="s">
        <v>650</v>
      </c>
      <c r="D30" s="1203"/>
      <c r="E30" s="770"/>
      <c r="F30" s="776"/>
      <c r="G30" s="1211" t="s">
        <v>661</v>
      </c>
      <c r="H30" s="788"/>
    </row>
    <row r="31" spans="2:23" s="760" customFormat="1" ht="14.5">
      <c r="B31" s="780"/>
      <c r="C31" s="1203" t="s">
        <v>31</v>
      </c>
      <c r="D31" s="1203"/>
      <c r="E31" s="770"/>
      <c r="F31" s="16"/>
      <c r="G31" s="1207" t="s">
        <v>494</v>
      </c>
      <c r="H31" s="781"/>
      <c r="I31" s="771"/>
      <c r="J31" s="771"/>
      <c r="K31" s="771"/>
      <c r="L31" s="771"/>
      <c r="M31" s="771"/>
      <c r="N31" s="771"/>
      <c r="O31" s="771"/>
      <c r="P31" s="771"/>
      <c r="Q31" s="771"/>
      <c r="R31" s="771"/>
    </row>
    <row r="32" spans="2:23" s="760" customFormat="1" ht="14.5">
      <c r="B32" s="780"/>
      <c r="C32" s="1204" t="s">
        <v>785</v>
      </c>
      <c r="D32" s="1204"/>
      <c r="E32" s="772"/>
      <c r="F32" s="16"/>
      <c r="G32" s="1204" t="s">
        <v>89</v>
      </c>
      <c r="H32" s="782"/>
      <c r="M32" s="771"/>
      <c r="N32" s="771"/>
      <c r="O32" s="771"/>
      <c r="P32" s="771"/>
      <c r="Q32" s="771"/>
      <c r="R32" s="771"/>
      <c r="S32" s="771"/>
      <c r="T32" s="771"/>
      <c r="U32" s="771"/>
      <c r="V32" s="771"/>
      <c r="W32" s="771"/>
    </row>
    <row r="33" spans="2:23" s="760" customFormat="1" ht="14.5">
      <c r="B33" s="783"/>
      <c r="C33" s="1203" t="s">
        <v>37</v>
      </c>
      <c r="D33" s="1203"/>
      <c r="E33" s="770"/>
      <c r="F33" s="16"/>
      <c r="G33" s="1203" t="s">
        <v>91</v>
      </c>
      <c r="H33" s="782"/>
      <c r="M33" s="771"/>
      <c r="N33" s="773"/>
      <c r="O33" s="773"/>
      <c r="P33" s="773"/>
      <c r="Q33" s="773"/>
      <c r="R33" s="773"/>
      <c r="S33" s="773"/>
      <c r="T33" s="773"/>
      <c r="U33" s="771"/>
      <c r="V33" s="771"/>
      <c r="W33" s="771"/>
    </row>
    <row r="34" spans="2:23" s="760" customFormat="1" ht="14.5">
      <c r="B34" s="784"/>
      <c r="C34" s="799"/>
      <c r="D34" s="1203"/>
      <c r="E34" s="770"/>
      <c r="F34" s="16"/>
      <c r="G34" s="911" t="s">
        <v>90</v>
      </c>
      <c r="H34" s="785"/>
      <c r="M34" s="771"/>
      <c r="N34" s="771"/>
      <c r="O34" s="771"/>
      <c r="P34" s="771"/>
      <c r="Q34" s="771"/>
      <c r="R34" s="771"/>
      <c r="S34" s="771"/>
      <c r="T34" s="771"/>
      <c r="U34" s="771"/>
      <c r="V34" s="771"/>
      <c r="W34" s="771"/>
    </row>
    <row r="35" spans="2:23" s="760" customFormat="1" ht="15" thickBot="1">
      <c r="B35" s="784"/>
      <c r="C35" s="765"/>
      <c r="D35" s="765"/>
      <c r="E35" s="765"/>
      <c r="F35" s="667"/>
      <c r="G35" s="911" t="s">
        <v>477</v>
      </c>
      <c r="H35" s="786"/>
      <c r="M35" s="771"/>
      <c r="N35" s="771"/>
      <c r="O35" s="774"/>
      <c r="P35" s="774"/>
      <c r="Q35" s="774"/>
      <c r="R35" s="774"/>
      <c r="S35" s="774"/>
      <c r="T35" s="774"/>
      <c r="U35" s="771"/>
      <c r="V35" s="771"/>
      <c r="W35" s="771"/>
    </row>
    <row r="36" spans="2:23" s="760" customFormat="1" ht="13.5" thickBot="1">
      <c r="B36" s="1555" t="s">
        <v>40</v>
      </c>
      <c r="C36" s="1556"/>
      <c r="D36" s="1556"/>
      <c r="E36" s="1556"/>
      <c r="F36" s="1557"/>
      <c r="G36" s="1557"/>
      <c r="H36" s="1558"/>
      <c r="M36" s="771"/>
      <c r="N36" s="771"/>
      <c r="O36" s="771"/>
      <c r="P36" s="771"/>
      <c r="Q36" s="771"/>
      <c r="R36" s="771"/>
      <c r="S36" s="771"/>
      <c r="T36" s="771"/>
      <c r="U36" s="771"/>
      <c r="V36" s="771"/>
      <c r="W36" s="771"/>
    </row>
    <row r="37" spans="2:23" s="760" customFormat="1" ht="14.5">
      <c r="B37" s="787"/>
      <c r="C37" s="1203" t="s">
        <v>650</v>
      </c>
      <c r="D37" s="770"/>
      <c r="E37" s="770"/>
      <c r="F37" s="776"/>
      <c r="G37" s="1211" t="s">
        <v>661</v>
      </c>
      <c r="H37" s="788"/>
    </row>
    <row r="38" spans="2:23" s="760" customFormat="1" ht="14.5">
      <c r="B38" s="780"/>
      <c r="C38" s="1203" t="s">
        <v>31</v>
      </c>
      <c r="D38" s="770"/>
      <c r="E38" s="770"/>
      <c r="F38" s="16"/>
      <c r="G38" s="1207" t="s">
        <v>494</v>
      </c>
      <c r="H38" s="781"/>
      <c r="I38" s="771"/>
      <c r="J38" s="771"/>
      <c r="K38" s="771"/>
      <c r="L38" s="771"/>
      <c r="M38" s="771"/>
      <c r="N38" s="771"/>
      <c r="O38" s="771"/>
      <c r="P38" s="771"/>
      <c r="Q38" s="771"/>
      <c r="R38" s="771"/>
    </row>
    <row r="39" spans="2:23" s="760" customFormat="1" ht="14.5">
      <c r="B39" s="780"/>
      <c r="C39" s="1204" t="s">
        <v>785</v>
      </c>
      <c r="D39" s="772"/>
      <c r="E39" s="772"/>
      <c r="F39" s="16"/>
      <c r="G39" s="1204" t="s">
        <v>89</v>
      </c>
      <c r="H39" s="782"/>
      <c r="M39" s="771"/>
      <c r="N39" s="771"/>
      <c r="O39" s="771"/>
      <c r="P39" s="771"/>
      <c r="Q39" s="771"/>
      <c r="R39" s="771"/>
      <c r="S39" s="771"/>
      <c r="T39" s="771"/>
      <c r="U39" s="771"/>
      <c r="V39" s="771"/>
      <c r="W39" s="771"/>
    </row>
    <row r="40" spans="2:23" s="760" customFormat="1" ht="14.5">
      <c r="B40" s="783"/>
      <c r="C40" s="1203" t="s">
        <v>37</v>
      </c>
      <c r="D40" s="770"/>
      <c r="E40" s="770"/>
      <c r="F40" s="16"/>
      <c r="G40" s="1203" t="s">
        <v>91</v>
      </c>
      <c r="H40" s="782"/>
      <c r="M40" s="771"/>
      <c r="N40" s="773"/>
      <c r="O40" s="773"/>
      <c r="P40" s="773"/>
      <c r="Q40" s="773"/>
      <c r="R40" s="773"/>
      <c r="S40" s="773"/>
      <c r="T40" s="773"/>
      <c r="U40" s="771"/>
      <c r="V40" s="771"/>
      <c r="W40" s="771"/>
    </row>
    <row r="41" spans="2:23" s="760" customFormat="1" ht="14.5">
      <c r="B41" s="784"/>
      <c r="C41" s="765"/>
      <c r="D41" s="770"/>
      <c r="E41" s="770"/>
      <c r="F41" s="16"/>
      <c r="G41" s="911" t="s">
        <v>90</v>
      </c>
      <c r="H41" s="785"/>
      <c r="M41" s="771"/>
      <c r="N41" s="771"/>
      <c r="O41" s="771"/>
      <c r="P41" s="771"/>
      <c r="Q41" s="771"/>
      <c r="R41" s="771"/>
      <c r="S41" s="771"/>
      <c r="T41" s="771"/>
      <c r="U41" s="771"/>
      <c r="V41" s="771"/>
      <c r="W41" s="771"/>
    </row>
    <row r="42" spans="2:23" s="760" customFormat="1" ht="15" thickBot="1">
      <c r="B42" s="784"/>
      <c r="C42" s="765"/>
      <c r="D42" s="765"/>
      <c r="E42" s="765"/>
      <c r="F42" s="667"/>
      <c r="G42" s="911" t="s">
        <v>477</v>
      </c>
      <c r="H42" s="786"/>
      <c r="M42" s="771"/>
      <c r="N42" s="771"/>
      <c r="O42" s="774"/>
      <c r="P42" s="774"/>
      <c r="Q42" s="774"/>
      <c r="R42" s="774"/>
      <c r="S42" s="774"/>
      <c r="T42" s="774"/>
      <c r="U42" s="771"/>
      <c r="V42" s="771"/>
      <c r="W42" s="771"/>
    </row>
    <row r="43" spans="2:23" s="760" customFormat="1" ht="13.5" thickBot="1">
      <c r="B43" s="1555" t="s">
        <v>111</v>
      </c>
      <c r="C43" s="1556"/>
      <c r="D43" s="1556"/>
      <c r="E43" s="1556"/>
      <c r="F43" s="1557"/>
      <c r="G43" s="1557"/>
      <c r="H43" s="1558"/>
    </row>
    <row r="44" spans="2:23" s="760" customFormat="1" ht="14.5">
      <c r="B44" s="787"/>
      <c r="C44" s="1203" t="s">
        <v>650</v>
      </c>
      <c r="D44" s="770"/>
      <c r="E44" s="770"/>
      <c r="F44" s="776"/>
      <c r="G44" s="1211" t="s">
        <v>661</v>
      </c>
      <c r="H44" s="788"/>
    </row>
    <row r="45" spans="2:23" s="760" customFormat="1" ht="14.5">
      <c r="B45" s="780"/>
      <c r="C45" s="1203" t="s">
        <v>31</v>
      </c>
      <c r="D45" s="770"/>
      <c r="E45" s="770"/>
      <c r="F45" s="16"/>
      <c r="G45" s="1207" t="s">
        <v>494</v>
      </c>
      <c r="H45" s="781"/>
      <c r="I45" s="771"/>
      <c r="J45" s="771"/>
      <c r="K45" s="771"/>
      <c r="L45" s="771"/>
      <c r="M45" s="771"/>
      <c r="N45" s="771"/>
      <c r="O45" s="771"/>
      <c r="P45" s="771"/>
      <c r="Q45" s="771"/>
      <c r="R45" s="771"/>
    </row>
    <row r="46" spans="2:23" s="760" customFormat="1" ht="14.5">
      <c r="B46" s="780"/>
      <c r="C46" s="1204" t="s">
        <v>785</v>
      </c>
      <c r="D46" s="772"/>
      <c r="E46" s="772"/>
      <c r="F46" s="16"/>
      <c r="G46" s="1204" t="s">
        <v>89</v>
      </c>
      <c r="H46" s="782"/>
      <c r="M46" s="771"/>
      <c r="N46" s="771"/>
      <c r="O46" s="771"/>
      <c r="P46" s="771"/>
      <c r="Q46" s="771"/>
      <c r="R46" s="771"/>
      <c r="S46" s="771"/>
      <c r="T46" s="771"/>
      <c r="U46" s="771"/>
      <c r="V46" s="771"/>
      <c r="W46" s="771"/>
    </row>
    <row r="47" spans="2:23" s="760" customFormat="1" ht="14.5">
      <c r="B47" s="783"/>
      <c r="C47" s="1203" t="s">
        <v>37</v>
      </c>
      <c r="D47" s="770"/>
      <c r="E47" s="770"/>
      <c r="F47" s="16"/>
      <c r="G47" s="1203" t="s">
        <v>91</v>
      </c>
      <c r="H47" s="782"/>
      <c r="M47" s="771"/>
      <c r="N47" s="773"/>
      <c r="O47" s="773"/>
      <c r="P47" s="773"/>
      <c r="Q47" s="773"/>
      <c r="R47" s="773"/>
      <c r="S47" s="773"/>
      <c r="T47" s="773"/>
      <c r="U47" s="771"/>
      <c r="V47" s="771"/>
      <c r="W47" s="771"/>
    </row>
    <row r="48" spans="2:23" s="760" customFormat="1" ht="14.5">
      <c r="B48" s="784"/>
      <c r="C48" s="765"/>
      <c r="D48" s="770"/>
      <c r="E48" s="770"/>
      <c r="F48" s="16"/>
      <c r="G48" s="911" t="s">
        <v>90</v>
      </c>
      <c r="H48" s="785"/>
      <c r="M48" s="771"/>
      <c r="N48" s="771"/>
      <c r="O48" s="771"/>
      <c r="P48" s="771"/>
      <c r="Q48" s="771"/>
      <c r="R48" s="771"/>
      <c r="S48" s="771"/>
      <c r="T48" s="771"/>
      <c r="U48" s="771"/>
      <c r="V48" s="771"/>
      <c r="W48" s="771"/>
    </row>
    <row r="49" spans="2:23" s="760" customFormat="1" ht="15" thickBot="1">
      <c r="B49" s="784"/>
      <c r="C49" s="765"/>
      <c r="D49" s="765"/>
      <c r="E49" s="765"/>
      <c r="F49" s="667"/>
      <c r="G49" s="911" t="s">
        <v>477</v>
      </c>
      <c r="H49" s="786"/>
      <c r="M49" s="771"/>
      <c r="N49" s="771"/>
      <c r="O49" s="774"/>
      <c r="P49" s="774"/>
      <c r="Q49" s="774"/>
      <c r="R49" s="774"/>
      <c r="S49" s="774"/>
      <c r="T49" s="774"/>
      <c r="U49" s="771"/>
      <c r="V49" s="771"/>
      <c r="W49" s="771"/>
    </row>
    <row r="50" spans="2:23" s="760" customFormat="1" ht="13.5" thickBot="1">
      <c r="B50" s="1555" t="s">
        <v>112</v>
      </c>
      <c r="C50" s="1556"/>
      <c r="D50" s="1556"/>
      <c r="E50" s="1556"/>
      <c r="F50" s="1557"/>
      <c r="G50" s="1557"/>
      <c r="H50" s="1558"/>
    </row>
    <row r="51" spans="2:23" s="760" customFormat="1" ht="14.5">
      <c r="B51" s="787"/>
      <c r="C51" s="1203" t="s">
        <v>650</v>
      </c>
      <c r="D51" s="770"/>
      <c r="E51" s="770"/>
      <c r="F51" s="776"/>
      <c r="G51" s="1211" t="s">
        <v>661</v>
      </c>
      <c r="H51" s="788"/>
    </row>
    <row r="52" spans="2:23" s="760" customFormat="1" ht="14.5">
      <c r="B52" s="780"/>
      <c r="C52" s="1203" t="s">
        <v>31</v>
      </c>
      <c r="D52" s="770"/>
      <c r="E52" s="770"/>
      <c r="F52" s="16"/>
      <c r="G52" s="1207" t="s">
        <v>494</v>
      </c>
      <c r="H52" s="781"/>
      <c r="I52" s="771"/>
      <c r="J52" s="771"/>
      <c r="K52" s="771"/>
      <c r="L52" s="771"/>
      <c r="M52" s="771"/>
      <c r="N52" s="771"/>
      <c r="O52" s="771"/>
      <c r="P52" s="771"/>
      <c r="Q52" s="771"/>
      <c r="R52" s="771"/>
    </row>
    <row r="53" spans="2:23" s="760" customFormat="1" ht="14.5">
      <c r="B53" s="780"/>
      <c r="C53" s="1204" t="s">
        <v>785</v>
      </c>
      <c r="D53" s="772"/>
      <c r="E53" s="772"/>
      <c r="F53" s="16"/>
      <c r="G53" s="1204" t="s">
        <v>89</v>
      </c>
      <c r="H53" s="782"/>
      <c r="M53" s="771"/>
      <c r="N53" s="771"/>
      <c r="O53" s="771"/>
      <c r="P53" s="771"/>
      <c r="Q53" s="771"/>
      <c r="R53" s="771"/>
      <c r="S53" s="771"/>
      <c r="T53" s="771"/>
      <c r="U53" s="771"/>
      <c r="V53" s="771"/>
      <c r="W53" s="771"/>
    </row>
    <row r="54" spans="2:23" s="760" customFormat="1" ht="14.5">
      <c r="B54" s="783"/>
      <c r="C54" s="1203" t="s">
        <v>37</v>
      </c>
      <c r="D54" s="770"/>
      <c r="E54" s="770"/>
      <c r="F54" s="16"/>
      <c r="G54" s="1203" t="s">
        <v>91</v>
      </c>
      <c r="H54" s="782"/>
      <c r="M54" s="771"/>
      <c r="N54" s="773"/>
      <c r="O54" s="773"/>
      <c r="P54" s="773"/>
      <c r="Q54" s="773"/>
      <c r="R54" s="773"/>
      <c r="S54" s="773"/>
      <c r="T54" s="773"/>
      <c r="U54" s="771"/>
      <c r="V54" s="771"/>
      <c r="W54" s="771"/>
    </row>
    <row r="55" spans="2:23" s="760" customFormat="1" ht="14.5">
      <c r="B55" s="784"/>
      <c r="C55" s="765"/>
      <c r="D55" s="770"/>
      <c r="E55" s="770"/>
      <c r="F55" s="16"/>
      <c r="G55" s="911" t="s">
        <v>90</v>
      </c>
      <c r="H55" s="785"/>
      <c r="M55" s="771"/>
      <c r="N55" s="771"/>
      <c r="O55" s="771"/>
      <c r="P55" s="771"/>
      <c r="Q55" s="771"/>
      <c r="R55" s="771"/>
      <c r="S55" s="771"/>
      <c r="T55" s="771"/>
      <c r="U55" s="771"/>
      <c r="V55" s="771"/>
      <c r="W55" s="771"/>
    </row>
    <row r="56" spans="2:23" s="760" customFormat="1" ht="15" thickBot="1">
      <c r="B56" s="789"/>
      <c r="C56" s="790"/>
      <c r="D56" s="790"/>
      <c r="E56" s="790"/>
      <c r="F56" s="791"/>
      <c r="G56" s="1212" t="s">
        <v>477</v>
      </c>
      <c r="H56" s="792"/>
      <c r="M56" s="771"/>
      <c r="N56" s="771"/>
      <c r="O56" s="774"/>
      <c r="P56" s="774"/>
      <c r="Q56" s="774"/>
      <c r="R56" s="774"/>
      <c r="S56" s="774"/>
      <c r="T56" s="774"/>
      <c r="U56" s="771"/>
      <c r="V56" s="771"/>
      <c r="W56" s="771"/>
    </row>
    <row r="57" spans="2:23">
      <c r="B57" s="755"/>
      <c r="C57" s="755"/>
      <c r="D57" s="755"/>
      <c r="E57" s="755"/>
      <c r="F57" s="755"/>
      <c r="G57" s="755"/>
      <c r="H57" s="755"/>
    </row>
    <row r="60" spans="2:23" ht="13">
      <c r="B60" s="1521" t="s">
        <v>863</v>
      </c>
      <c r="C60" s="1522"/>
      <c r="D60" s="1522"/>
      <c r="E60" s="1522"/>
      <c r="F60" s="1522"/>
      <c r="G60" s="1522"/>
      <c r="H60" s="1523"/>
    </row>
    <row r="61" spans="2:23">
      <c r="B61" s="1305"/>
      <c r="C61" s="1306"/>
      <c r="D61" s="1306"/>
      <c r="E61" s="1306"/>
      <c r="F61" s="1306"/>
      <c r="G61" s="1306"/>
      <c r="H61" s="1307"/>
    </row>
    <row r="62" spans="2:23">
      <c r="B62" s="1308"/>
      <c r="C62" s="1475"/>
      <c r="D62" s="1475"/>
      <c r="E62" s="1475"/>
      <c r="F62" s="1475"/>
      <c r="G62" s="1475"/>
      <c r="H62" s="1310"/>
    </row>
    <row r="63" spans="2:23">
      <c r="B63" s="1308"/>
      <c r="C63" s="1475"/>
      <c r="D63" s="1475"/>
      <c r="E63" s="1475"/>
      <c r="F63" s="1475"/>
      <c r="G63" s="1475"/>
      <c r="H63" s="1310"/>
    </row>
    <row r="64" spans="2:23">
      <c r="B64" s="1308"/>
      <c r="C64" s="1475"/>
      <c r="D64" s="1475"/>
      <c r="E64" s="1475"/>
      <c r="F64" s="1475"/>
      <c r="G64" s="1475"/>
      <c r="H64" s="1310"/>
    </row>
    <row r="65" spans="2:8">
      <c r="B65" s="1308"/>
      <c r="C65" s="1475"/>
      <c r="D65" s="1475"/>
      <c r="E65" s="1475"/>
      <c r="F65" s="1475"/>
      <c r="G65" s="1475"/>
      <c r="H65" s="1310"/>
    </row>
    <row r="66" spans="2:8">
      <c r="B66" s="1308"/>
      <c r="C66" s="1475"/>
      <c r="D66" s="1475"/>
      <c r="E66" s="1475"/>
      <c r="F66" s="1475"/>
      <c r="G66" s="1475"/>
      <c r="H66" s="1310"/>
    </row>
    <row r="67" spans="2:8">
      <c r="B67" s="1311"/>
      <c r="C67" s="1312"/>
      <c r="D67" s="1312"/>
      <c r="E67" s="1312"/>
      <c r="F67" s="1312"/>
      <c r="G67" s="1312"/>
      <c r="H67" s="1313"/>
    </row>
  </sheetData>
  <sheetProtection algorithmName="SHA-512" hashValue="CI6TKGaNSifyPA6sxHbPVP6V3rH/yEnb+lB+7QCaSqAlY5z2OhUlVRbchFMLoUdaGVwZ//2Lzoxp5zVzzXgaew==" saltValue="QwJoH22lPKRlcc/4TAbidw==" spinCount="100000" sheet="1" formatCells="0"/>
  <mergeCells count="15">
    <mergeCell ref="B43:H43"/>
    <mergeCell ref="B50:H50"/>
    <mergeCell ref="B60:H60"/>
    <mergeCell ref="B61:H67"/>
    <mergeCell ref="B36:H36"/>
    <mergeCell ref="B21:D21"/>
    <mergeCell ref="B22:H22"/>
    <mergeCell ref="B29:H29"/>
    <mergeCell ref="B1:G1"/>
    <mergeCell ref="B4:H4"/>
    <mergeCell ref="B6:H6"/>
    <mergeCell ref="B7:H7"/>
    <mergeCell ref="B19:D20"/>
    <mergeCell ref="B2:H3"/>
    <mergeCell ref="E19:E20"/>
  </mergeCells>
  <dataValidations count="4">
    <dataValidation type="decimal" allowBlank="1" showInputMessage="1" showErrorMessage="1" sqref="C15:D18" xr:uid="{00000000-0002-0000-1000-000000000000}">
      <formula1>0</formula1>
      <formula2>8</formula2>
    </dataValidation>
    <dataValidation type="decimal" allowBlank="1" showInputMessage="1" showErrorMessage="1" sqref="C11:H11 C13:H13 O28:T29 O35:T35 O42:T42 O49:T49 O56:T56" xr:uid="{00000000-0002-0000-1000-000001000000}">
      <formula1>0</formula1>
      <formula2>1</formula2>
    </dataValidation>
    <dataValidation type="list" allowBlank="1" showInputMessage="1" showErrorMessage="1" sqref="F24 F45 F31 F38 F52" xr:uid="{A505FEFD-F604-417B-9D43-6A3EDB78FC7D}">
      <formula1>"Return Duct, Wall Mounted "</formula1>
    </dataValidation>
    <dataValidation type="list" allowBlank="1" showInputMessage="1" showErrorMessage="1" sqref="B25 B46 B32 B39 B53" xr:uid="{60CF8598-AC42-40A1-9986-6F36B0E4AFFB}">
      <formula1>"Electric Heat, Heat Pump, Natural Gas, Propane/Oil, Other, No Heating"</formula1>
    </dataValidation>
  </dataValidations>
  <hyperlinks>
    <hyperlink ref="A1" location="'Project Summary'!A1" display="Click to go back to the Project Summary Tab" xr:uid="{2E5C4CCC-CC72-4E21-9CC8-D8E9D63EE391}"/>
  </hyperlinks>
  <pageMargins left="0.7" right="0.7" top="0.75" bottom="0.75" header="0.3" footer="0.3"/>
  <pageSetup scale="54" orientation="portrait" verticalDpi="1200"/>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5" tint="0.59999389629810485"/>
    <pageSetUpPr fitToPage="1"/>
  </sheetPr>
  <dimension ref="A1:X145"/>
  <sheetViews>
    <sheetView zoomScale="80" zoomScaleNormal="80" workbookViewId="0">
      <selection activeCell="B26" sqref="B26"/>
    </sheetView>
  </sheetViews>
  <sheetFormatPr defaultColWidth="8.81640625" defaultRowHeight="12.5"/>
  <cols>
    <col min="1" max="1" width="30" style="756" customWidth="1"/>
    <col min="2" max="2" width="22.453125" style="756" customWidth="1"/>
    <col min="3" max="3" width="15.453125" style="756" customWidth="1"/>
    <col min="4" max="4" width="17.453125" style="756" customWidth="1"/>
    <col min="5" max="5" width="11.6328125" style="756" customWidth="1"/>
    <col min="6" max="6" width="21.81640625" style="756" customWidth="1"/>
    <col min="7" max="7" width="17.453125" style="756" customWidth="1"/>
    <col min="8" max="8" width="28.453125" style="756" customWidth="1"/>
    <col min="9" max="9" width="15.6328125" style="756" customWidth="1"/>
    <col min="10" max="10" width="16.36328125" style="756" customWidth="1"/>
    <col min="11" max="11" width="12.81640625" style="756" customWidth="1"/>
    <col min="12" max="12" width="11.1796875" style="756" customWidth="1"/>
    <col min="13" max="13" width="10.36328125" style="756" customWidth="1"/>
    <col min="14" max="14" width="8.81640625" style="756"/>
    <col min="15" max="15" width="34.36328125" style="756" hidden="1" customWidth="1"/>
    <col min="16" max="16" width="27.1796875" style="756" hidden="1" customWidth="1"/>
    <col min="17" max="16384" width="8.81640625" style="756"/>
  </cols>
  <sheetData>
    <row r="1" spans="1:24" ht="25">
      <c r="A1" s="733" t="s">
        <v>763</v>
      </c>
      <c r="B1" s="1588" t="s">
        <v>102</v>
      </c>
      <c r="C1" s="1588"/>
      <c r="D1" s="1588"/>
      <c r="E1" s="1588"/>
      <c r="F1" s="1588"/>
      <c r="G1" s="1588"/>
      <c r="H1" s="864"/>
      <c r="I1" s="864"/>
      <c r="J1" s="864"/>
      <c r="K1" s="886"/>
      <c r="L1" s="886"/>
    </row>
    <row r="2" spans="1:24" ht="20" customHeight="1">
      <c r="B2" s="1590" t="s">
        <v>862</v>
      </c>
      <c r="C2" s="1590"/>
      <c r="D2" s="1590"/>
      <c r="E2" s="1590"/>
      <c r="F2" s="1590"/>
      <c r="G2" s="1590"/>
      <c r="H2" s="1590"/>
      <c r="I2" s="1590"/>
      <c r="J2" s="1590"/>
      <c r="K2" s="1590"/>
      <c r="L2" s="886"/>
    </row>
    <row r="3" spans="1:24" ht="70" customHeight="1">
      <c r="B3" s="1590"/>
      <c r="C3" s="1590"/>
      <c r="D3" s="1590"/>
      <c r="E3" s="1590"/>
      <c r="F3" s="1590"/>
      <c r="G3" s="1590"/>
      <c r="H3" s="1590"/>
      <c r="I3" s="1590"/>
      <c r="J3" s="1590"/>
      <c r="K3" s="1590"/>
      <c r="L3" s="886"/>
    </row>
    <row r="4" spans="1:24" ht="20">
      <c r="B4" s="1592" t="s">
        <v>517</v>
      </c>
      <c r="C4" s="1592"/>
      <c r="D4" s="1592"/>
      <c r="E4" s="1592"/>
      <c r="F4" s="1592"/>
      <c r="G4" s="1592"/>
      <c r="H4" s="962"/>
      <c r="I4" s="962"/>
      <c r="J4" s="887"/>
      <c r="K4" s="887"/>
      <c r="L4" s="886"/>
    </row>
    <row r="5" spans="1:24" ht="27" customHeight="1">
      <c r="B5" s="1593" t="s">
        <v>57</v>
      </c>
      <c r="C5" s="1593"/>
      <c r="D5" s="1593"/>
      <c r="E5" s="1593"/>
      <c r="F5" s="1593"/>
      <c r="G5" s="1593"/>
      <c r="H5" s="963"/>
      <c r="I5" s="963"/>
      <c r="J5" s="963"/>
      <c r="K5" s="963"/>
      <c r="L5" s="963"/>
      <c r="M5" s="964"/>
      <c r="N5" s="964"/>
      <c r="O5" s="965"/>
      <c r="P5" s="755"/>
      <c r="Q5" s="755"/>
      <c r="R5" s="755"/>
      <c r="S5" s="755"/>
      <c r="T5" s="755"/>
      <c r="U5" s="755"/>
      <c r="V5" s="755"/>
      <c r="W5" s="755"/>
      <c r="X5" s="755"/>
    </row>
    <row r="6" spans="1:24" s="948" customFormat="1" ht="23" customHeight="1">
      <c r="B6" s="730" t="s">
        <v>93</v>
      </c>
      <c r="C6" s="1587" t="s">
        <v>329</v>
      </c>
      <c r="D6" s="1587"/>
      <c r="E6" s="1587" t="s">
        <v>105</v>
      </c>
      <c r="F6" s="1587"/>
      <c r="G6" s="730" t="s">
        <v>104</v>
      </c>
      <c r="H6" s="957"/>
      <c r="I6" s="957"/>
      <c r="J6" s="966"/>
      <c r="K6" s="957"/>
      <c r="L6" s="967"/>
      <c r="M6" s="1589"/>
      <c r="N6" s="1589"/>
      <c r="O6" s="1589"/>
      <c r="P6" s="961"/>
      <c r="Q6" s="961"/>
      <c r="R6" s="961"/>
      <c r="S6" s="961"/>
      <c r="T6" s="961"/>
      <c r="U6" s="961"/>
      <c r="V6" s="961"/>
      <c r="W6" s="961"/>
      <c r="X6" s="961"/>
    </row>
    <row r="7" spans="1:24" s="948" customFormat="1" ht="20" customHeight="1">
      <c r="B7" s="1574" t="s">
        <v>900</v>
      </c>
      <c r="C7" s="1573" t="s">
        <v>896</v>
      </c>
      <c r="D7" s="1573"/>
      <c r="E7" s="1582" t="s">
        <v>881</v>
      </c>
      <c r="F7" s="1582"/>
      <c r="G7" s="1578" t="s">
        <v>887</v>
      </c>
      <c r="H7" s="957"/>
      <c r="I7" s="966"/>
      <c r="J7" s="966"/>
      <c r="K7" s="957"/>
      <c r="L7" s="967"/>
      <c r="M7" s="1589"/>
      <c r="N7" s="1589"/>
      <c r="O7" s="1589"/>
      <c r="P7" s="961"/>
      <c r="Q7" s="961"/>
      <c r="R7" s="961"/>
      <c r="S7" s="961"/>
      <c r="T7" s="961"/>
      <c r="U7" s="961"/>
      <c r="V7" s="961"/>
      <c r="W7" s="961"/>
      <c r="X7" s="961"/>
    </row>
    <row r="8" spans="1:24" s="948" customFormat="1" ht="20" customHeight="1">
      <c r="B8" s="1574"/>
      <c r="C8" s="1573" t="s">
        <v>831</v>
      </c>
      <c r="D8" s="1573"/>
      <c r="E8" s="1582" t="s">
        <v>882</v>
      </c>
      <c r="F8" s="1582"/>
      <c r="G8" s="1580"/>
      <c r="H8" s="957"/>
      <c r="I8" s="957"/>
      <c r="J8" s="966"/>
      <c r="K8" s="957"/>
      <c r="L8" s="967"/>
      <c r="M8" s="1589"/>
      <c r="N8" s="1589"/>
      <c r="O8" s="1589"/>
      <c r="P8" s="961"/>
      <c r="Q8" s="961"/>
      <c r="R8" s="961"/>
      <c r="S8" s="961"/>
      <c r="T8" s="961"/>
      <c r="U8" s="961"/>
      <c r="V8" s="961"/>
      <c r="W8" s="961"/>
      <c r="X8" s="961"/>
    </row>
    <row r="9" spans="1:24" s="948" customFormat="1" ht="20" customHeight="1">
      <c r="B9" s="1575" t="s">
        <v>899</v>
      </c>
      <c r="C9" s="1573" t="s">
        <v>832</v>
      </c>
      <c r="D9" s="1573"/>
      <c r="E9" s="1582" t="s">
        <v>107</v>
      </c>
      <c r="F9" s="1582"/>
      <c r="G9" s="1578" t="s">
        <v>888</v>
      </c>
      <c r="H9" s="957"/>
      <c r="I9" s="957"/>
      <c r="J9" s="966"/>
      <c r="K9" s="957"/>
      <c r="L9" s="967"/>
      <c r="M9" s="968"/>
      <c r="N9" s="968"/>
      <c r="O9" s="968"/>
      <c r="P9" s="961"/>
      <c r="Q9" s="961"/>
      <c r="R9" s="961"/>
      <c r="S9" s="961"/>
      <c r="T9" s="961"/>
      <c r="U9" s="961"/>
      <c r="V9" s="961"/>
      <c r="W9" s="961"/>
      <c r="X9" s="961"/>
    </row>
    <row r="10" spans="1:24" s="948" customFormat="1" ht="20" customHeight="1">
      <c r="B10" s="1576"/>
      <c r="C10" s="1573" t="s">
        <v>833</v>
      </c>
      <c r="D10" s="1573"/>
      <c r="E10" s="1583" t="s">
        <v>883</v>
      </c>
      <c r="F10" s="1583"/>
      <c r="G10" s="1579"/>
      <c r="H10" s="957"/>
      <c r="I10" s="957"/>
      <c r="J10" s="966"/>
      <c r="K10" s="957"/>
      <c r="L10" s="967"/>
      <c r="M10" s="965"/>
      <c r="N10" s="969"/>
      <c r="O10" s="965"/>
      <c r="P10" s="961"/>
      <c r="Q10" s="961"/>
      <c r="R10" s="961"/>
      <c r="S10" s="961"/>
      <c r="T10" s="961"/>
      <c r="U10" s="961"/>
      <c r="V10" s="961"/>
      <c r="W10" s="961"/>
      <c r="X10" s="961"/>
    </row>
    <row r="11" spans="1:24" s="948" customFormat="1" ht="20" customHeight="1">
      <c r="B11" s="1577"/>
      <c r="C11" s="1573" t="s">
        <v>897</v>
      </c>
      <c r="D11" s="1573"/>
      <c r="E11" s="1583" t="s">
        <v>884</v>
      </c>
      <c r="F11" s="1583"/>
      <c r="G11" s="1580"/>
      <c r="H11" s="957"/>
      <c r="I11" s="957"/>
      <c r="J11" s="966"/>
      <c r="K11" s="957"/>
      <c r="L11" s="967"/>
      <c r="M11" s="965"/>
      <c r="N11" s="969"/>
      <c r="O11" s="965"/>
      <c r="P11" s="961"/>
      <c r="Q11" s="961"/>
      <c r="R11" s="961"/>
      <c r="S11" s="961"/>
      <c r="T11" s="961"/>
      <c r="U11" s="961"/>
      <c r="V11" s="961"/>
      <c r="W11" s="961"/>
      <c r="X11" s="961"/>
    </row>
    <row r="12" spans="1:24" s="948" customFormat="1" ht="27.75" customHeight="1">
      <c r="B12" s="975" t="s">
        <v>866</v>
      </c>
      <c r="C12" s="1586" t="s">
        <v>867</v>
      </c>
      <c r="D12" s="1586"/>
      <c r="E12" s="1582" t="s">
        <v>889</v>
      </c>
      <c r="F12" s="1582"/>
      <c r="G12" s="974" t="s">
        <v>890</v>
      </c>
      <c r="H12" s="957"/>
      <c r="I12" s="957"/>
      <c r="J12" s="966"/>
      <c r="K12" s="957"/>
      <c r="L12" s="967"/>
      <c r="M12" s="970"/>
      <c r="N12" s="971"/>
      <c r="O12" s="965"/>
      <c r="P12" s="961"/>
      <c r="Q12" s="961"/>
      <c r="R12" s="961"/>
      <c r="S12" s="961"/>
      <c r="T12" s="961"/>
      <c r="U12" s="961"/>
      <c r="V12" s="961"/>
      <c r="W12" s="961"/>
      <c r="X12" s="961"/>
    </row>
    <row r="13" spans="1:24" s="948" customFormat="1" ht="26" customHeight="1">
      <c r="B13" s="975" t="s">
        <v>864</v>
      </c>
      <c r="C13" s="1586" t="s">
        <v>868</v>
      </c>
      <c r="D13" s="1586"/>
      <c r="E13" s="1582" t="s">
        <v>106</v>
      </c>
      <c r="F13" s="1582"/>
      <c r="G13" s="974" t="s">
        <v>865</v>
      </c>
      <c r="H13" s="960"/>
      <c r="I13" s="741"/>
      <c r="J13" s="957"/>
      <c r="K13" s="957"/>
      <c r="L13" s="966"/>
      <c r="M13" s="755"/>
      <c r="N13" s="755"/>
      <c r="O13" s="755"/>
      <c r="P13" s="961"/>
      <c r="Q13" s="961"/>
      <c r="R13" s="961"/>
      <c r="S13" s="961"/>
      <c r="T13" s="961"/>
      <c r="U13" s="961"/>
      <c r="V13" s="961"/>
      <c r="W13" s="961"/>
      <c r="X13" s="961"/>
    </row>
    <row r="14" spans="1:24" s="948" customFormat="1" ht="30" customHeight="1">
      <c r="B14" s="976" t="s">
        <v>94</v>
      </c>
      <c r="C14" s="1573" t="s">
        <v>356</v>
      </c>
      <c r="D14" s="1573"/>
      <c r="E14" s="1583" t="s">
        <v>108</v>
      </c>
      <c r="F14" s="1583"/>
      <c r="G14" s="981" t="s">
        <v>95</v>
      </c>
      <c r="H14" s="960"/>
      <c r="I14" s="741"/>
      <c r="J14" s="957"/>
      <c r="K14" s="957"/>
      <c r="L14" s="966"/>
      <c r="M14" s="755"/>
      <c r="N14" s="755"/>
      <c r="O14" s="755"/>
      <c r="P14" s="961"/>
      <c r="Q14" s="961"/>
      <c r="R14" s="961"/>
      <c r="S14" s="961"/>
      <c r="T14" s="961"/>
      <c r="U14" s="961"/>
      <c r="V14" s="961"/>
      <c r="W14" s="961"/>
      <c r="X14" s="961"/>
    </row>
    <row r="15" spans="1:24" s="948" customFormat="1" ht="12.75" customHeight="1">
      <c r="B15" s="1585" t="s">
        <v>330</v>
      </c>
      <c r="C15" s="1573" t="s">
        <v>357</v>
      </c>
      <c r="D15" s="1573"/>
      <c r="E15" s="1581" t="s">
        <v>356</v>
      </c>
      <c r="F15" s="1581"/>
      <c r="G15" s="980" t="s">
        <v>901</v>
      </c>
      <c r="H15" s="960"/>
      <c r="I15" s="741"/>
      <c r="J15" s="957"/>
      <c r="K15" s="957"/>
      <c r="L15" s="966"/>
      <c r="M15" s="960"/>
      <c r="N15" s="741"/>
      <c r="O15" s="957"/>
      <c r="P15" s="961"/>
      <c r="Q15" s="961"/>
      <c r="R15" s="961"/>
      <c r="S15" s="961"/>
      <c r="T15" s="961"/>
      <c r="U15" s="961"/>
      <c r="V15" s="961"/>
      <c r="W15" s="961"/>
      <c r="X15" s="961"/>
    </row>
    <row r="16" spans="1:24" s="948" customFormat="1" ht="13.5" customHeight="1">
      <c r="B16" s="1585"/>
      <c r="C16" s="1573" t="s">
        <v>358</v>
      </c>
      <c r="D16" s="1573"/>
      <c r="E16" s="1581" t="s">
        <v>356</v>
      </c>
      <c r="F16" s="1581"/>
      <c r="G16" s="980" t="s">
        <v>109</v>
      </c>
      <c r="H16" s="957"/>
      <c r="I16" s="741"/>
      <c r="J16" s="957"/>
      <c r="K16" s="957"/>
      <c r="L16" s="957"/>
      <c r="M16" s="1591"/>
      <c r="N16" s="1591"/>
      <c r="O16" s="1591"/>
      <c r="P16" s="961"/>
      <c r="Q16" s="961"/>
      <c r="R16" s="961"/>
      <c r="S16" s="961"/>
      <c r="T16" s="961"/>
      <c r="U16" s="961"/>
      <c r="V16" s="961"/>
      <c r="W16" s="961"/>
      <c r="X16" s="961"/>
    </row>
    <row r="17" spans="2:24" s="948" customFormat="1" ht="15" customHeight="1">
      <c r="B17" s="1585"/>
      <c r="C17" s="1573" t="s">
        <v>359</v>
      </c>
      <c r="D17" s="1573"/>
      <c r="E17" s="1581" t="s">
        <v>356</v>
      </c>
      <c r="F17" s="1581"/>
      <c r="G17" s="980" t="s">
        <v>902</v>
      </c>
      <c r="H17" s="972"/>
      <c r="I17" s="972"/>
      <c r="J17" s="958"/>
      <c r="K17" s="958"/>
      <c r="L17" s="959"/>
      <c r="M17" s="1591"/>
      <c r="N17" s="1591"/>
      <c r="O17" s="1591"/>
      <c r="P17" s="961"/>
      <c r="Q17" s="961"/>
      <c r="R17" s="961"/>
      <c r="S17" s="961"/>
      <c r="T17" s="961"/>
      <c r="U17" s="961"/>
      <c r="V17" s="961"/>
      <c r="W17" s="961"/>
      <c r="X17" s="961"/>
    </row>
    <row r="18" spans="2:24" s="948" customFormat="1" ht="14.25" customHeight="1">
      <c r="B18" s="1585"/>
      <c r="C18" s="1573" t="s">
        <v>360</v>
      </c>
      <c r="D18" s="1573"/>
      <c r="E18" s="1581" t="s">
        <v>356</v>
      </c>
      <c r="F18" s="1581"/>
      <c r="G18" s="980" t="s">
        <v>903</v>
      </c>
      <c r="H18" s="972"/>
      <c r="I18" s="972"/>
      <c r="J18" s="958"/>
      <c r="K18" s="958"/>
      <c r="L18" s="959"/>
      <c r="M18" s="1591"/>
      <c r="N18" s="1591"/>
      <c r="O18" s="1591"/>
      <c r="P18" s="961"/>
      <c r="Q18" s="961"/>
      <c r="R18" s="961"/>
      <c r="S18" s="961"/>
      <c r="T18" s="961"/>
      <c r="U18" s="961"/>
      <c r="V18" s="961"/>
      <c r="W18" s="961"/>
      <c r="X18" s="961"/>
    </row>
    <row r="19" spans="2:24" s="948" customFormat="1" ht="32" customHeight="1">
      <c r="B19" s="950"/>
      <c r="C19" s="973"/>
      <c r="D19" s="951"/>
      <c r="E19" s="951"/>
      <c r="F19" s="951"/>
      <c r="G19" s="951"/>
      <c r="H19" s="951"/>
      <c r="I19" s="958"/>
      <c r="J19" s="958"/>
      <c r="K19" s="958"/>
      <c r="L19" s="959"/>
      <c r="M19" s="957"/>
      <c r="N19" s="960"/>
      <c r="O19" s="957"/>
      <c r="P19" s="961"/>
      <c r="Q19" s="961"/>
      <c r="R19" s="961"/>
      <c r="S19" s="961"/>
      <c r="T19" s="961"/>
      <c r="U19" s="961"/>
      <c r="V19" s="961"/>
      <c r="W19" s="961"/>
      <c r="X19" s="961"/>
    </row>
    <row r="20" spans="2:24" s="948" customFormat="1" ht="108" customHeight="1">
      <c r="B20" s="1584" t="s">
        <v>904</v>
      </c>
      <c r="C20" s="1584"/>
      <c r="D20" s="1584"/>
      <c r="E20" s="1584"/>
      <c r="F20" s="1584"/>
      <c r="G20" s="1584"/>
      <c r="H20" s="1584"/>
      <c r="I20" s="1584"/>
      <c r="J20" s="1584"/>
      <c r="K20" s="1584"/>
      <c r="L20" s="954"/>
      <c r="M20" s="955"/>
      <c r="N20" s="956"/>
      <c r="O20" s="957"/>
    </row>
    <row r="21" spans="2:24" s="948" customFormat="1" ht="11.5">
      <c r="B21" s="954"/>
      <c r="C21" s="954"/>
      <c r="D21" s="954"/>
      <c r="E21" s="954"/>
      <c r="F21" s="954"/>
      <c r="G21" s="954"/>
      <c r="H21" s="954"/>
      <c r="I21" s="954"/>
      <c r="J21" s="954"/>
      <c r="K21" s="954"/>
      <c r="L21" s="954"/>
    </row>
    <row r="22" spans="2:24" ht="17.25" customHeight="1">
      <c r="B22" s="1377" t="s">
        <v>446</v>
      </c>
      <c r="C22" s="1377"/>
      <c r="D22" s="1377"/>
      <c r="E22" s="1377"/>
      <c r="F22" s="1377"/>
      <c r="G22" s="1377"/>
      <c r="H22" s="1377"/>
      <c r="I22" s="1377"/>
      <c r="J22" s="1377"/>
      <c r="K22" s="1377"/>
      <c r="L22" s="1377"/>
    </row>
    <row r="23" spans="2:24" s="948" customFormat="1" ht="14">
      <c r="B23" s="949"/>
      <c r="C23" s="950"/>
      <c r="D23" s="951"/>
      <c r="E23" s="951"/>
      <c r="F23" s="951"/>
      <c r="G23" s="951"/>
      <c r="H23" s="951"/>
      <c r="I23" s="952"/>
      <c r="J23" s="952"/>
      <c r="K23" s="952"/>
      <c r="L23" s="953"/>
    </row>
    <row r="24" spans="2:24" s="760" customFormat="1" ht="52">
      <c r="B24" s="977" t="s">
        <v>93</v>
      </c>
      <c r="C24" s="977" t="s">
        <v>5</v>
      </c>
      <c r="D24" s="977" t="s">
        <v>42</v>
      </c>
      <c r="E24" s="977" t="s">
        <v>324</v>
      </c>
      <c r="F24" s="977" t="s">
        <v>2</v>
      </c>
      <c r="G24" s="977" t="s">
        <v>891</v>
      </c>
      <c r="H24" s="978" t="s">
        <v>892</v>
      </c>
      <c r="I24" s="979" t="s">
        <v>893</v>
      </c>
      <c r="J24" s="979" t="s">
        <v>894</v>
      </c>
      <c r="K24" s="977" t="s">
        <v>895</v>
      </c>
      <c r="L24" s="977" t="s">
        <v>898</v>
      </c>
      <c r="P24" s="796" t="s">
        <v>476</v>
      </c>
    </row>
    <row r="25" spans="2:24" s="797" customFormat="1" ht="26">
      <c r="B25" s="337" t="s">
        <v>127</v>
      </c>
      <c r="C25" s="337" t="s">
        <v>124</v>
      </c>
      <c r="D25" s="337">
        <v>2</v>
      </c>
      <c r="E25" s="337">
        <v>1</v>
      </c>
      <c r="F25" s="337" t="s">
        <v>114</v>
      </c>
      <c r="G25" s="337" t="s">
        <v>115</v>
      </c>
      <c r="H25" s="198" t="s">
        <v>846</v>
      </c>
      <c r="I25" s="337">
        <v>1</v>
      </c>
      <c r="J25" s="337">
        <v>350</v>
      </c>
      <c r="K25" s="337"/>
      <c r="L25" s="198" t="s">
        <v>869</v>
      </c>
      <c r="O25" s="944" t="s">
        <v>126</v>
      </c>
      <c r="P25" s="798" t="s">
        <v>125</v>
      </c>
    </row>
    <row r="26" spans="2:24" s="760" customFormat="1">
      <c r="B26" s="123"/>
      <c r="C26" s="72"/>
      <c r="D26" s="72"/>
      <c r="E26" s="72"/>
      <c r="F26" s="72"/>
      <c r="G26" s="72"/>
      <c r="H26" s="72"/>
      <c r="I26" s="72"/>
      <c r="J26" s="123"/>
      <c r="K26" s="73"/>
      <c r="L26" s="73"/>
      <c r="O26" s="945" t="s">
        <v>127</v>
      </c>
    </row>
    <row r="27" spans="2:24" s="760" customFormat="1">
      <c r="B27" s="123"/>
      <c r="C27" s="72"/>
      <c r="D27" s="72"/>
      <c r="E27" s="72"/>
      <c r="F27" s="31"/>
      <c r="G27" s="72"/>
      <c r="H27" s="72"/>
      <c r="I27" s="72"/>
      <c r="J27" s="123"/>
      <c r="K27" s="73"/>
      <c r="L27" s="73"/>
      <c r="O27" s="946" t="s">
        <v>128</v>
      </c>
    </row>
    <row r="28" spans="2:24" s="760" customFormat="1">
      <c r="B28" s="123"/>
      <c r="C28" s="72"/>
      <c r="D28" s="72"/>
      <c r="E28" s="72"/>
      <c r="F28" s="937"/>
      <c r="G28" s="72"/>
      <c r="H28" s="72"/>
      <c r="I28" s="72"/>
      <c r="J28" s="123"/>
      <c r="K28" s="73"/>
      <c r="L28" s="73"/>
      <c r="O28" s="946" t="s">
        <v>129</v>
      </c>
    </row>
    <row r="29" spans="2:24" s="760" customFormat="1">
      <c r="B29" s="123"/>
      <c r="C29" s="72"/>
      <c r="D29" s="72"/>
      <c r="E29" s="72"/>
      <c r="F29" s="72"/>
      <c r="G29" s="72"/>
      <c r="H29" s="72"/>
      <c r="I29" s="72"/>
      <c r="J29" s="123"/>
      <c r="K29" s="73"/>
      <c r="L29" s="73"/>
      <c r="O29" s="947" t="s">
        <v>130</v>
      </c>
    </row>
    <row r="30" spans="2:24" s="760" customFormat="1">
      <c r="B30" s="123"/>
      <c r="C30" s="72"/>
      <c r="D30" s="72"/>
      <c r="E30" s="72"/>
      <c r="F30" s="72"/>
      <c r="G30" s="72"/>
      <c r="H30" s="72"/>
      <c r="I30" s="72"/>
      <c r="J30" s="123"/>
      <c r="K30" s="73"/>
      <c r="L30" s="73"/>
      <c r="O30" s="945" t="s">
        <v>131</v>
      </c>
    </row>
    <row r="31" spans="2:24" s="760" customFormat="1">
      <c r="B31" s="123"/>
      <c r="C31" s="72"/>
      <c r="D31" s="72"/>
      <c r="E31" s="72"/>
      <c r="F31" s="72"/>
      <c r="G31" s="72"/>
      <c r="H31" s="72"/>
      <c r="I31" s="72"/>
      <c r="J31" s="123"/>
      <c r="K31" s="73"/>
      <c r="L31" s="73"/>
    </row>
    <row r="32" spans="2:24" s="760" customFormat="1">
      <c r="B32" s="123"/>
      <c r="C32" s="72"/>
      <c r="D32" s="72"/>
      <c r="E32" s="72"/>
      <c r="F32" s="72"/>
      <c r="G32" s="72"/>
      <c r="H32" s="72"/>
      <c r="I32" s="72"/>
      <c r="J32" s="123"/>
      <c r="K32" s="73"/>
      <c r="L32" s="73"/>
    </row>
    <row r="33" spans="2:12" s="760" customFormat="1">
      <c r="B33" s="123"/>
      <c r="C33" s="72"/>
      <c r="D33" s="72"/>
      <c r="E33" s="72"/>
      <c r="F33" s="72"/>
      <c r="G33" s="72"/>
      <c r="H33" s="72"/>
      <c r="I33" s="72"/>
      <c r="J33" s="123"/>
      <c r="K33" s="73"/>
      <c r="L33" s="73"/>
    </row>
    <row r="34" spans="2:12" s="760" customFormat="1">
      <c r="B34" s="123"/>
      <c r="C34" s="72"/>
      <c r="D34" s="72"/>
      <c r="E34" s="72"/>
      <c r="F34" s="72"/>
      <c r="G34" s="72"/>
      <c r="H34" s="72"/>
      <c r="I34" s="72"/>
      <c r="J34" s="123"/>
      <c r="K34" s="73"/>
      <c r="L34" s="73"/>
    </row>
    <row r="37" spans="2:12" ht="13">
      <c r="B37" s="709" t="s">
        <v>863</v>
      </c>
      <c r="C37" s="710"/>
      <c r="D37" s="710"/>
      <c r="E37" s="710"/>
      <c r="F37" s="710"/>
      <c r="G37" s="710"/>
      <c r="H37" s="711"/>
    </row>
    <row r="38" spans="2:12">
      <c r="B38" s="1285"/>
      <c r="C38" s="1286"/>
      <c r="D38" s="1286"/>
      <c r="E38" s="1286"/>
      <c r="F38" s="1286"/>
      <c r="G38" s="1286"/>
      <c r="H38" s="1287"/>
    </row>
    <row r="39" spans="2:12">
      <c r="B39" s="1288"/>
      <c r="C39" s="1289"/>
      <c r="D39" s="1289"/>
      <c r="E39" s="1289"/>
      <c r="F39" s="1289"/>
      <c r="G39" s="1289"/>
      <c r="H39" s="1290"/>
    </row>
    <row r="40" spans="2:12">
      <c r="B40" s="1288"/>
      <c r="C40" s="1289"/>
      <c r="D40" s="1289"/>
      <c r="E40" s="1289"/>
      <c r="F40" s="1289"/>
      <c r="G40" s="1289"/>
      <c r="H40" s="1290"/>
    </row>
    <row r="41" spans="2:12">
      <c r="B41" s="1288"/>
      <c r="C41" s="1289"/>
      <c r="D41" s="1289"/>
      <c r="E41" s="1289"/>
      <c r="F41" s="1289"/>
      <c r="G41" s="1289"/>
      <c r="H41" s="1290"/>
    </row>
    <row r="42" spans="2:12">
      <c r="B42" s="1288"/>
      <c r="C42" s="1289"/>
      <c r="D42" s="1289"/>
      <c r="E42" s="1289"/>
      <c r="F42" s="1289"/>
      <c r="G42" s="1289"/>
      <c r="H42" s="1290"/>
    </row>
    <row r="43" spans="2:12">
      <c r="B43" s="1288"/>
      <c r="C43" s="1289"/>
      <c r="D43" s="1289"/>
      <c r="E43" s="1289"/>
      <c r="F43" s="1289"/>
      <c r="G43" s="1289"/>
      <c r="H43" s="1290"/>
    </row>
    <row r="44" spans="2:12">
      <c r="B44" s="1291"/>
      <c r="C44" s="1292"/>
      <c r="D44" s="1292"/>
      <c r="E44" s="1292"/>
      <c r="F44" s="1292"/>
      <c r="G44" s="1292"/>
      <c r="H44" s="1293"/>
    </row>
    <row r="87" spans="1:8" ht="23">
      <c r="A87" s="938" t="s">
        <v>880</v>
      </c>
      <c r="B87" s="939" t="s">
        <v>128</v>
      </c>
      <c r="C87" s="940" t="s">
        <v>126</v>
      </c>
      <c r="D87" s="941" t="s">
        <v>127</v>
      </c>
      <c r="E87" s="939" t="s">
        <v>129</v>
      </c>
      <c r="F87" s="941" t="s">
        <v>130</v>
      </c>
      <c r="G87" s="941" t="s">
        <v>131</v>
      </c>
      <c r="H87" s="942" t="s">
        <v>858</v>
      </c>
    </row>
    <row r="88" spans="1:8">
      <c r="A88" s="940" t="s">
        <v>126</v>
      </c>
      <c r="B88" s="943" t="s">
        <v>859</v>
      </c>
      <c r="C88" s="943" t="s">
        <v>846</v>
      </c>
      <c r="D88" s="943" t="s">
        <v>846</v>
      </c>
      <c r="E88" s="942"/>
      <c r="F88" s="942"/>
      <c r="G88" s="942"/>
      <c r="H88" s="942"/>
    </row>
    <row r="89" spans="1:8">
      <c r="A89" s="941" t="s">
        <v>127</v>
      </c>
      <c r="B89" s="943" t="s">
        <v>860</v>
      </c>
      <c r="C89" s="943" t="s">
        <v>832</v>
      </c>
      <c r="D89" s="943" t="s">
        <v>832</v>
      </c>
      <c r="E89" s="942"/>
      <c r="F89" s="942"/>
      <c r="G89" s="942"/>
      <c r="H89" s="942"/>
    </row>
    <row r="90" spans="1:8">
      <c r="A90" s="939" t="s">
        <v>128</v>
      </c>
      <c r="B90" s="943" t="s">
        <v>861</v>
      </c>
      <c r="C90" s="943" t="s">
        <v>833</v>
      </c>
      <c r="D90" s="943" t="s">
        <v>833</v>
      </c>
      <c r="E90" s="942"/>
      <c r="F90" s="942"/>
      <c r="G90" s="942"/>
      <c r="H90" s="942"/>
    </row>
    <row r="91" spans="1:8">
      <c r="A91" s="939" t="s">
        <v>129</v>
      </c>
      <c r="B91" s="943"/>
      <c r="C91" s="943" t="s">
        <v>847</v>
      </c>
      <c r="D91" s="943" t="s">
        <v>847</v>
      </c>
      <c r="E91" s="942"/>
      <c r="F91" s="942"/>
      <c r="G91" s="942"/>
      <c r="H91" s="942"/>
    </row>
    <row r="92" spans="1:8">
      <c r="A92" s="941" t="s">
        <v>130</v>
      </c>
      <c r="B92" s="943"/>
      <c r="C92" s="943" t="s">
        <v>834</v>
      </c>
      <c r="D92" s="943" t="s">
        <v>834</v>
      </c>
      <c r="E92" s="943"/>
      <c r="F92" s="943"/>
      <c r="G92" s="943"/>
      <c r="H92" s="942"/>
    </row>
    <row r="93" spans="1:8">
      <c r="A93" s="941" t="s">
        <v>131</v>
      </c>
      <c r="B93" s="943"/>
      <c r="C93" s="943"/>
      <c r="D93" s="943"/>
      <c r="E93" s="943"/>
      <c r="F93" s="943"/>
      <c r="G93" s="943"/>
      <c r="H93" s="943"/>
    </row>
    <row r="141" spans="4:4">
      <c r="D141" s="756" t="s">
        <v>846</v>
      </c>
    </row>
    <row r="142" spans="4:4">
      <c r="D142" s="756" t="s">
        <v>832</v>
      </c>
    </row>
    <row r="143" spans="4:4">
      <c r="D143" s="756" t="s">
        <v>833</v>
      </c>
    </row>
    <row r="144" spans="4:4">
      <c r="D144" s="756" t="s">
        <v>847</v>
      </c>
    </row>
    <row r="145" spans="4:4">
      <c r="D145" s="756" t="s">
        <v>834</v>
      </c>
    </row>
  </sheetData>
  <sheetProtection algorithmName="SHA-512" hashValue="QxtOJQV98xovEg1LAKEyUlsUq2yVFQ4kGIJj3tURM8F9/MkdtLQk8KGdPmEJwNPAn/bCQCDH2QQpE+1RaCWJyg==" saltValue="wX/s09m3wLeHAt0kq3/kfg==" spinCount="100000" sheet="1" formatCells="0"/>
  <protectedRanges>
    <protectedRange sqref="B26:J34" name="Range1"/>
  </protectedRanges>
  <mergeCells count="44">
    <mergeCell ref="B1:G1"/>
    <mergeCell ref="M6:M8"/>
    <mergeCell ref="B2:K3"/>
    <mergeCell ref="N16:N18"/>
    <mergeCell ref="O16:O18"/>
    <mergeCell ref="M16:M18"/>
    <mergeCell ref="N6:N8"/>
    <mergeCell ref="O6:O8"/>
    <mergeCell ref="C13:D13"/>
    <mergeCell ref="C14:D14"/>
    <mergeCell ref="C15:D15"/>
    <mergeCell ref="C16:D16"/>
    <mergeCell ref="C17:D17"/>
    <mergeCell ref="C18:D18"/>
    <mergeCell ref="B4:G4"/>
    <mergeCell ref="B5:G5"/>
    <mergeCell ref="E11:F11"/>
    <mergeCell ref="E12:F12"/>
    <mergeCell ref="E6:F6"/>
    <mergeCell ref="E8:F8"/>
    <mergeCell ref="E7:F7"/>
    <mergeCell ref="E9:F9"/>
    <mergeCell ref="E10:F10"/>
    <mergeCell ref="C6:D6"/>
    <mergeCell ref="C7:D7"/>
    <mergeCell ref="C8:D8"/>
    <mergeCell ref="C9:D9"/>
    <mergeCell ref="C10:D10"/>
    <mergeCell ref="C11:D11"/>
    <mergeCell ref="B38:H44"/>
    <mergeCell ref="B22:L22"/>
    <mergeCell ref="B7:B8"/>
    <mergeCell ref="B9:B11"/>
    <mergeCell ref="G9:G11"/>
    <mergeCell ref="E15:F15"/>
    <mergeCell ref="E16:F16"/>
    <mergeCell ref="E17:F17"/>
    <mergeCell ref="E18:F18"/>
    <mergeCell ref="E13:F13"/>
    <mergeCell ref="E14:F14"/>
    <mergeCell ref="B20:K20"/>
    <mergeCell ref="B15:B18"/>
    <mergeCell ref="C12:D12"/>
    <mergeCell ref="G7:G8"/>
  </mergeCells>
  <dataValidations count="6">
    <dataValidation type="list" allowBlank="1" showInputMessage="1" showErrorMessage="1" sqref="B25 B27:B34" xr:uid="{00000000-0002-0000-1200-000000000000}">
      <formula1>$O$25:$O$30</formula1>
    </dataValidation>
    <dataValidation type="list" allowBlank="1" showInputMessage="1" showErrorMessage="1" sqref="H25" xr:uid="{106C818F-50D6-4443-84D1-5EC6D34E0F79}">
      <formula1>$D$141:$D$145</formula1>
    </dataValidation>
    <dataValidation type="list" allowBlank="1" showInputMessage="1" showErrorMessage="1" sqref="B26" xr:uid="{0A36F7C8-232A-4671-9A81-F4996319DB0A}">
      <formula1>$A$88:$A$93</formula1>
    </dataValidation>
    <dataValidation type="list" allowBlank="1" showInputMessage="1" showErrorMessage="1" sqref="H34" xr:uid="{77E09AB0-F54B-49A4-8087-F9841E925E48}">
      <formula1>IF($B$25="Condensing Gas Boiler",Condensing_Gas_Boiler,IF(B34="Condensing Gas Furnace",Condensing_Gas_Furnace,emptylist))</formula1>
    </dataValidation>
    <dataValidation type="list" allowBlank="1" showInputMessage="1" showErrorMessage="1" sqref="H26:H33" xr:uid="{C698DA86-3D79-4DB2-8A58-8D4AEBAC3EE3}">
      <formula1>IF($B$26="Condensing Gas Boiler",Condensing_Gas_Boiler,IF(B26="Non-Condensing Gas Boiler",Non_Condensing_Gas_Boiler,IF(B26="Condensing Gas Furnace",Condensing_Gas_Furnace,emptylist)))</formula1>
    </dataValidation>
    <dataValidation type="list" allowBlank="1" showInputMessage="1" showErrorMessage="1" sqref="L25:L34" xr:uid="{4508E2C5-3C6E-2945-AE08-94C2B148C4D9}">
      <formula1>"Electric, Natural Gas, Oil, Propane, Other"</formula1>
    </dataValidation>
  </dataValidations>
  <hyperlinks>
    <hyperlink ref="A1" location="'Project Summary'!A1" display="Click to go back on Project summary tab" xr:uid="{68BD8839-7E4D-4BC9-8AC6-1F2D4A2A1EE2}"/>
  </hyperlinks>
  <pageMargins left="0.25" right="0.25" top="0.75" bottom="0.75" header="0.3" footer="0.3"/>
  <pageSetup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9"/>
  <sheetViews>
    <sheetView zoomScale="85" zoomScaleNormal="85" workbookViewId="0">
      <selection activeCell="C4" sqref="C4"/>
    </sheetView>
  </sheetViews>
  <sheetFormatPr defaultColWidth="8.81640625" defaultRowHeight="12.5"/>
  <cols>
    <col min="1" max="1" width="8" customWidth="1"/>
    <col min="2" max="2" width="33.453125" customWidth="1"/>
    <col min="3" max="3" width="23.453125" customWidth="1"/>
    <col min="4" max="4" width="27.453125" customWidth="1"/>
    <col min="5" max="5" width="12" customWidth="1"/>
    <col min="20" max="20" width="0" hidden="1" customWidth="1"/>
  </cols>
  <sheetData>
    <row r="1" spans="2:6" s="520" customFormat="1" ht="12.75" customHeight="1">
      <c r="B1" s="543"/>
      <c r="C1" s="543"/>
      <c r="D1" s="543"/>
      <c r="E1" s="543"/>
      <c r="F1" s="543"/>
    </row>
    <row r="2" spans="2:6" s="520" customFormat="1" ht="13">
      <c r="B2" s="501" t="s">
        <v>291</v>
      </c>
      <c r="C2" s="501" t="s">
        <v>423</v>
      </c>
      <c r="D2" s="544"/>
    </row>
    <row r="3" spans="2:6" s="627" customFormat="1" ht="13">
      <c r="B3" s="635" t="s">
        <v>755</v>
      </c>
      <c r="C3" s="501"/>
      <c r="D3" s="544"/>
    </row>
    <row r="4" spans="2:6" s="520" customFormat="1" ht="12.75" customHeight="1">
      <c r="B4" s="986" t="s">
        <v>1011</v>
      </c>
      <c r="C4" s="73" t="s">
        <v>220</v>
      </c>
      <c r="D4" s="985"/>
    </row>
    <row r="5" spans="2:6" s="520" customFormat="1" ht="12.75" customHeight="1">
      <c r="B5" s="633" t="s">
        <v>388</v>
      </c>
      <c r="C5" s="73" t="s">
        <v>220</v>
      </c>
      <c r="D5" s="545"/>
    </row>
    <row r="6" spans="2:6" s="520" customFormat="1" ht="12.75" hidden="1" customHeight="1">
      <c r="B6" s="630" t="s">
        <v>451</v>
      </c>
      <c r="C6" s="73" t="s">
        <v>220</v>
      </c>
      <c r="D6" s="545"/>
    </row>
    <row r="7" spans="2:6" s="520" customFormat="1">
      <c r="B7" s="633" t="s">
        <v>389</v>
      </c>
      <c r="C7" s="73" t="s">
        <v>220</v>
      </c>
      <c r="D7" s="545"/>
    </row>
    <row r="8" spans="2:6" s="627" customFormat="1" ht="13">
      <c r="B8" s="636" t="s">
        <v>756</v>
      </c>
      <c r="C8" s="73" t="s">
        <v>220</v>
      </c>
      <c r="D8" s="545"/>
    </row>
    <row r="9" spans="2:6" s="520" customFormat="1">
      <c r="B9" s="633" t="s">
        <v>390</v>
      </c>
      <c r="C9" s="73" t="s">
        <v>220</v>
      </c>
      <c r="D9" s="545"/>
    </row>
    <row r="10" spans="2:6" s="520" customFormat="1" ht="13.25" customHeight="1">
      <c r="B10" s="633" t="s">
        <v>535</v>
      </c>
      <c r="C10" s="73" t="s">
        <v>220</v>
      </c>
      <c r="D10" s="545"/>
    </row>
    <row r="11" spans="2:6" s="520" customFormat="1">
      <c r="B11" s="633" t="s">
        <v>536</v>
      </c>
      <c r="C11" s="73" t="s">
        <v>220</v>
      </c>
      <c r="D11" s="545"/>
    </row>
    <row r="12" spans="2:6" s="520" customFormat="1">
      <c r="B12" s="633" t="s">
        <v>391</v>
      </c>
      <c r="C12" s="73" t="s">
        <v>220</v>
      </c>
    </row>
    <row r="13" spans="2:6" s="520" customFormat="1">
      <c r="B13" s="633" t="s">
        <v>392</v>
      </c>
      <c r="C13" s="73" t="s">
        <v>220</v>
      </c>
      <c r="D13" s="357"/>
    </row>
    <row r="14" spans="2:6" s="520" customFormat="1">
      <c r="B14" s="633" t="s">
        <v>452</v>
      </c>
      <c r="C14" s="73" t="s">
        <v>220</v>
      </c>
    </row>
    <row r="15" spans="2:6" s="520" customFormat="1">
      <c r="B15" s="633" t="s">
        <v>453</v>
      </c>
      <c r="C15" s="73" t="s">
        <v>220</v>
      </c>
      <c r="E15" s="546"/>
    </row>
    <row r="16" spans="2:6" s="520" customFormat="1">
      <c r="B16" s="633" t="s">
        <v>454</v>
      </c>
      <c r="C16" s="73" t="s">
        <v>220</v>
      </c>
      <c r="D16" s="357"/>
    </row>
    <row r="17" spans="1:4" s="520" customFormat="1">
      <c r="B17" s="633" t="s">
        <v>492</v>
      </c>
      <c r="C17" s="73" t="s">
        <v>220</v>
      </c>
      <c r="D17" s="545"/>
    </row>
    <row r="18" spans="1:4" s="520" customFormat="1">
      <c r="B18" s="633" t="s">
        <v>793</v>
      </c>
      <c r="C18" s="73" t="s">
        <v>220</v>
      </c>
      <c r="D18" s="357"/>
    </row>
    <row r="19" spans="1:4" s="627" customFormat="1" ht="13.25" customHeight="1">
      <c r="B19" s="636" t="s">
        <v>757</v>
      </c>
      <c r="C19" s="73" t="s">
        <v>220</v>
      </c>
      <c r="D19" s="357"/>
    </row>
    <row r="20" spans="1:4" s="520" customFormat="1">
      <c r="B20" s="633" t="s">
        <v>1013</v>
      </c>
      <c r="C20" s="73" t="s">
        <v>220</v>
      </c>
      <c r="D20" s="357"/>
    </row>
    <row r="21" spans="1:4" s="520" customFormat="1" hidden="1">
      <c r="B21" s="633" t="s">
        <v>493</v>
      </c>
      <c r="C21" s="73" t="s">
        <v>220</v>
      </c>
      <c r="D21" s="357"/>
    </row>
    <row r="22" spans="1:4" s="520" customFormat="1">
      <c r="B22" s="633" t="s">
        <v>541</v>
      </c>
      <c r="C22" s="73" t="s">
        <v>220</v>
      </c>
      <c r="D22" s="357"/>
    </row>
    <row r="23" spans="1:4" s="627" customFormat="1" ht="13">
      <c r="B23" s="636" t="s">
        <v>758</v>
      </c>
      <c r="C23" s="73" t="s">
        <v>220</v>
      </c>
      <c r="D23" s="357"/>
    </row>
    <row r="24" spans="1:4" s="520" customFormat="1">
      <c r="B24" s="633" t="s">
        <v>531</v>
      </c>
      <c r="C24" s="73" t="s">
        <v>220</v>
      </c>
      <c r="D24" s="357"/>
    </row>
    <row r="25" spans="1:4" s="520" customFormat="1">
      <c r="B25" s="633" t="s">
        <v>532</v>
      </c>
      <c r="C25" s="73" t="s">
        <v>220</v>
      </c>
    </row>
    <row r="26" spans="1:4" s="627" customFormat="1" ht="13">
      <c r="B26" s="636" t="s">
        <v>759</v>
      </c>
      <c r="C26" s="73" t="s">
        <v>220</v>
      </c>
    </row>
    <row r="27" spans="1:4" s="520" customFormat="1">
      <c r="B27" s="633" t="s">
        <v>533</v>
      </c>
      <c r="C27" s="73" t="s">
        <v>220</v>
      </c>
    </row>
    <row r="28" spans="1:4" s="627" customFormat="1" ht="13">
      <c r="B28" s="636" t="s">
        <v>760</v>
      </c>
      <c r="C28" s="73" t="s">
        <v>220</v>
      </c>
    </row>
    <row r="29" spans="1:4" s="520" customFormat="1">
      <c r="B29" s="633" t="s">
        <v>599</v>
      </c>
      <c r="C29" s="73" t="s">
        <v>220</v>
      </c>
    </row>
    <row r="30" spans="1:4" s="520" customFormat="1">
      <c r="B30" s="633" t="s">
        <v>633</v>
      </c>
      <c r="C30" s="73" t="s">
        <v>220</v>
      </c>
    </row>
    <row r="31" spans="1:4" s="520" customFormat="1">
      <c r="A31" s="218"/>
    </row>
    <row r="32" spans="1:4" s="520" customFormat="1" ht="77.25" customHeight="1">
      <c r="B32" s="1250" t="s">
        <v>386</v>
      </c>
      <c r="C32" s="1250"/>
    </row>
    <row r="33" spans="1:10">
      <c r="A33" s="204"/>
      <c r="B33" s="204"/>
      <c r="C33" s="204"/>
      <c r="D33" s="204"/>
      <c r="E33" s="204"/>
      <c r="F33" s="204"/>
      <c r="G33" s="204"/>
      <c r="H33" s="204"/>
      <c r="I33" s="204"/>
      <c r="J33" s="204"/>
    </row>
    <row r="34" spans="1:10">
      <c r="A34" s="204"/>
      <c r="B34" s="204"/>
      <c r="C34" s="204"/>
      <c r="D34" s="204"/>
      <c r="E34" s="204"/>
      <c r="F34" s="204"/>
      <c r="G34" s="204"/>
      <c r="H34" s="204"/>
      <c r="I34" s="204"/>
      <c r="J34" s="204"/>
    </row>
    <row r="35" spans="1:10">
      <c r="A35" s="204"/>
      <c r="B35" s="204"/>
      <c r="C35" s="204"/>
      <c r="D35" s="204"/>
      <c r="E35" s="204"/>
      <c r="F35" s="204"/>
      <c r="G35" s="204"/>
      <c r="H35" s="204"/>
      <c r="I35" s="204"/>
      <c r="J35" s="204"/>
    </row>
    <row r="36" spans="1:10">
      <c r="A36" s="204"/>
      <c r="B36" s="204"/>
      <c r="C36" s="204"/>
      <c r="D36" s="204"/>
      <c r="E36" s="204"/>
      <c r="F36" s="204"/>
      <c r="G36" s="204"/>
      <c r="H36" s="204"/>
      <c r="I36" s="204"/>
      <c r="J36" s="204"/>
    </row>
    <row r="37" spans="1:10">
      <c r="A37" s="204"/>
      <c r="B37" s="204"/>
      <c r="C37" s="204"/>
      <c r="D37" s="204"/>
      <c r="E37" s="204"/>
      <c r="F37" s="204"/>
      <c r="G37" s="204"/>
      <c r="H37" s="204"/>
      <c r="I37" s="204"/>
      <c r="J37" s="204"/>
    </row>
    <row r="38" spans="1:10">
      <c r="A38" s="204"/>
      <c r="B38" s="204"/>
      <c r="C38" s="204"/>
      <c r="D38" s="204"/>
      <c r="E38" s="204"/>
      <c r="F38" s="204"/>
      <c r="G38" s="204"/>
      <c r="H38" s="204"/>
      <c r="I38" s="204"/>
      <c r="J38" s="204"/>
    </row>
    <row r="39" spans="1:10">
      <c r="A39" s="204"/>
      <c r="B39" s="204"/>
      <c r="C39" s="204"/>
      <c r="D39" s="204"/>
      <c r="E39" s="204"/>
      <c r="F39" s="204"/>
      <c r="G39" s="204"/>
      <c r="H39" s="204"/>
      <c r="I39" s="204"/>
      <c r="J39" s="204"/>
    </row>
    <row r="40" spans="1:10">
      <c r="A40" s="204"/>
      <c r="B40" s="204"/>
      <c r="C40" s="204"/>
      <c r="D40" s="204"/>
      <c r="E40" s="204"/>
      <c r="F40" s="204"/>
      <c r="G40" s="204"/>
      <c r="H40" s="204"/>
      <c r="I40" s="204"/>
      <c r="J40" s="204"/>
    </row>
    <row r="41" spans="1:10">
      <c r="A41" s="204"/>
      <c r="B41" s="204"/>
      <c r="C41" s="204"/>
      <c r="D41" s="204"/>
      <c r="E41" s="204"/>
      <c r="F41" s="204"/>
      <c r="G41" s="204"/>
      <c r="H41" s="204"/>
      <c r="I41" s="204"/>
      <c r="J41" s="204"/>
    </row>
    <row r="42" spans="1:10">
      <c r="A42" s="204"/>
      <c r="B42" s="204"/>
      <c r="C42" s="204"/>
      <c r="D42" s="204"/>
      <c r="E42" s="204"/>
      <c r="F42" s="204"/>
      <c r="G42" s="204"/>
      <c r="H42" s="204"/>
      <c r="I42" s="204"/>
      <c r="J42" s="204"/>
    </row>
    <row r="43" spans="1:10">
      <c r="A43" s="204"/>
      <c r="B43" s="204"/>
      <c r="C43" s="204"/>
      <c r="D43" s="204"/>
      <c r="E43" s="204"/>
      <c r="F43" s="204"/>
      <c r="G43" s="204"/>
      <c r="H43" s="204"/>
      <c r="I43" s="204"/>
      <c r="J43" s="204"/>
    </row>
    <row r="44" spans="1:10">
      <c r="A44" s="204"/>
      <c r="B44" s="204"/>
      <c r="C44" s="204"/>
      <c r="D44" s="204"/>
      <c r="E44" s="204"/>
      <c r="F44" s="204"/>
      <c r="G44" s="204"/>
      <c r="H44" s="204"/>
      <c r="I44" s="204"/>
      <c r="J44" s="204"/>
    </row>
    <row r="45" spans="1:10">
      <c r="A45" s="204"/>
      <c r="B45" s="204"/>
      <c r="C45" s="204"/>
      <c r="D45" s="204"/>
      <c r="E45" s="204"/>
      <c r="F45" s="204"/>
      <c r="G45" s="204"/>
      <c r="H45" s="204"/>
      <c r="I45" s="204"/>
      <c r="J45" s="204"/>
    </row>
    <row r="46" spans="1:10">
      <c r="A46" s="204"/>
      <c r="B46" s="204"/>
      <c r="C46" s="204"/>
      <c r="D46" s="204"/>
      <c r="E46" s="204"/>
      <c r="F46" s="204"/>
      <c r="G46" s="204"/>
      <c r="H46" s="204"/>
      <c r="I46" s="204"/>
      <c r="J46" s="204"/>
    </row>
    <row r="47" spans="1:10">
      <c r="A47" s="204"/>
      <c r="B47" s="204"/>
      <c r="C47" s="204"/>
      <c r="D47" s="204"/>
      <c r="E47" s="204"/>
      <c r="F47" s="204"/>
      <c r="G47" s="204"/>
      <c r="H47" s="204"/>
      <c r="I47" s="204"/>
      <c r="J47" s="204"/>
    </row>
    <row r="48" spans="1:10">
      <c r="A48" s="204"/>
      <c r="B48" s="204"/>
      <c r="C48" s="204"/>
      <c r="D48" s="204"/>
      <c r="E48" s="204"/>
      <c r="F48" s="204"/>
      <c r="G48" s="204"/>
      <c r="H48" s="204"/>
      <c r="I48" s="204"/>
      <c r="J48" s="204"/>
    </row>
    <row r="49" spans="2:3">
      <c r="B49" s="204"/>
      <c r="C49" s="204"/>
    </row>
  </sheetData>
  <mergeCells count="1">
    <mergeCell ref="B32:C32"/>
  </mergeCells>
  <dataValidations count="1">
    <dataValidation type="list" allowBlank="1" showInputMessage="1" showErrorMessage="1" sqref="C4:C30" xr:uid="{0C9B8692-47F6-4800-8969-97271AAA1669}">
      <formula1>"Yes,No"</formula1>
    </dataValidation>
  </dataValidations>
  <hyperlinks>
    <hyperlink ref="B25" location="'19- Windows'!A1" display="19- Windows" xr:uid="{8B37C53F-51AC-4993-A061-1EF3C0CEC222}"/>
    <hyperlink ref="B27" location="'20- Custom Measure'!A1" display="20- Custom Measure" xr:uid="{DF2A5702-E96B-4E16-AA33-40F395B8DB7D}"/>
    <hyperlink ref="B29" location="'21- Air Compressor &amp; Dryer'!A1" display="21- Air Compressor &amp; Dryer" xr:uid="{E4D0B1B6-2DA6-4D5C-B9F2-C73C1175F59C}"/>
    <hyperlink ref="B30" location="'22-Air Compressor Heat Recovery'!A1" display="22- Air Compressor Heat Recovery" xr:uid="{8EC4DB9B-9F15-4C9F-A913-B4A23BB7AD9F}"/>
    <hyperlink ref="B7" location="'4- Exterior Lighting'!A1" display="4- Exterior Lighting" xr:uid="{B95D092A-D3DA-486A-A5B4-C61F01F19C78}"/>
    <hyperlink ref="B5" location="'2- Occupancy Sensors'!A1" display="2- Occupancy Sensors" xr:uid="{12B5A912-8B94-4568-9890-D6E8B685114B}"/>
    <hyperlink ref="B24" location="'18 - Insulation'!A1" display="18- Insulation" xr:uid="{02A4B493-8AC3-4AA7-9FFD-DC7015A382E5}"/>
    <hyperlink ref="B22" location="'17- Kitchen Hood VFDs'!A1" display="17- Kitchen Hood VFDs" xr:uid="{F30A44A4-2810-41FE-BDC3-1C49A5AA52FB}"/>
    <hyperlink ref="B21" location="'15 &amp; 16  Kitchen Equipment'!A1" display="16- Cooking Equipment" xr:uid="{63DC3FED-35DF-4F40-9D92-222F88CE5ECB}"/>
    <hyperlink ref="B20" location="'15 &amp; 16  Kitchen Equipment'!A1" display="15- Kitchen Appliances" xr:uid="{B126EE2C-E876-4661-A493-9BBACF8B178C}"/>
    <hyperlink ref="B18" location="'14- Electric &amp; Gas Hot Water'!A1" display="14- Electric &amp; Natural Gas Hot Water" xr:uid="{BC61E1FC-255F-43C5-BEF2-36C3A673FECC}"/>
    <hyperlink ref="B17" location="'13- Natural Gas Heating'!A1" display="13- Natural Gas Heating" xr:uid="{D2CF3F57-CC2A-4A2B-BF23-BD62DD09D077}"/>
    <hyperlink ref="B16" location="'12- DCV (CO2 Control)'!A1" display="12- DCV (CO2 control)" xr:uid="{9E26302E-6B6D-4F35-B9EF-CF66D3989D4E}"/>
    <hyperlink ref="B15" location="'11- Energy Recovery'!A1" display="11- Energy Recovery" xr:uid="{DD9D27E8-FDAF-4C2F-AAD7-2383AF751479}"/>
    <hyperlink ref="B14" location="'10- Chillers'!A1" display="10- Chillers" xr:uid="{859C846F-1131-4AF6-B148-9317636326CD}"/>
    <hyperlink ref="B13" location="'9- VFDs'!A1" display="9- VFDs" xr:uid="{CA10DE28-CB4D-4ED6-A633-4209161B9384}"/>
    <hyperlink ref="B12" location="'8- VRF-VRV'!A1" display="8- VRF-VRV" xr:uid="{19FD7E38-49BE-43B5-94D0-82EA31E0633E}"/>
    <hyperlink ref="B11" location="'7- Water Source Heat Pumps'!A1" display="7- Water Source Heat Pumps" xr:uid="{420DE2AC-5927-4AFB-AE1B-9B980631D1E9}"/>
    <hyperlink ref="B10" location="'6- Air Source Heat Pumps'!A1" display="6- Air Source Heat Pumps" xr:uid="{EB67FA37-953D-471A-A5AD-98FDB619BEB5}"/>
    <hyperlink ref="B9" location="'5- Unitary &amp; Split DX'!A1" display="5- Unitary &amp; Split DX" xr:uid="{475D5A10-7831-4BF9-9837-98DAF8F63D8F}"/>
    <hyperlink ref="B4" location="'1- Interior Lighting &amp; NLC'!Print_Area" display="1- Interior Lighting &amp; NLC" xr:uid="{08EED56A-7DB6-4AD3-86B8-D0E9CD054EB2}"/>
  </hyperlinks>
  <pageMargins left="0.7" right="0.7" top="0.75" bottom="0.75" header="0.3" footer="0.3"/>
  <pageSetup scale="94"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6" tint="0.59999389629810485"/>
    <pageSetUpPr fitToPage="1"/>
  </sheetPr>
  <dimension ref="A1:P48"/>
  <sheetViews>
    <sheetView zoomScale="80" zoomScaleNormal="80" workbookViewId="0">
      <selection activeCell="A17" sqref="A17"/>
    </sheetView>
  </sheetViews>
  <sheetFormatPr defaultColWidth="8.81640625" defaultRowHeight="12.5"/>
  <cols>
    <col min="1" max="1" width="34.81640625" customWidth="1"/>
    <col min="2" max="2" width="18.453125" bestFit="1" customWidth="1"/>
    <col min="3" max="3" width="22.453125" bestFit="1" customWidth="1"/>
    <col min="4" max="4" width="18.453125" bestFit="1" customWidth="1"/>
    <col min="5" max="5" width="16.453125" customWidth="1"/>
    <col min="6" max="6" width="28.1796875" bestFit="1" customWidth="1"/>
    <col min="7" max="7" width="42" customWidth="1"/>
    <col min="8" max="8" width="19.453125" bestFit="1" customWidth="1"/>
    <col min="9" max="9" width="36.453125" customWidth="1"/>
    <col min="10" max="10" width="17.453125" customWidth="1"/>
    <col min="11" max="11" width="21" customWidth="1"/>
    <col min="12" max="12" width="37.453125" customWidth="1"/>
    <col min="13" max="13" width="22.453125" customWidth="1"/>
    <col min="15" max="16" width="0" hidden="1" customWidth="1"/>
  </cols>
  <sheetData>
    <row r="1" spans="1:16" ht="25">
      <c r="A1" s="641" t="s">
        <v>763</v>
      </c>
      <c r="B1" s="1588" t="s">
        <v>792</v>
      </c>
      <c r="C1" s="1588"/>
      <c r="D1" s="1588"/>
      <c r="E1" s="1588"/>
      <c r="F1" s="1588"/>
      <c r="G1" s="1588"/>
      <c r="H1" s="1588"/>
      <c r="I1" s="1588"/>
      <c r="J1" s="1588"/>
      <c r="K1" s="638"/>
      <c r="L1" s="6"/>
    </row>
    <row r="2" spans="1:16" ht="168.5" customHeight="1" thickBot="1">
      <c r="A2" s="1607" t="s">
        <v>862</v>
      </c>
      <c r="B2" s="1608"/>
      <c r="C2" s="1608"/>
      <c r="D2" s="1608"/>
      <c r="E2" s="1608"/>
      <c r="F2" s="1608"/>
      <c r="G2" s="111"/>
      <c r="H2" s="111"/>
      <c r="I2" s="110"/>
      <c r="J2" s="110"/>
      <c r="K2" s="110"/>
      <c r="L2" s="6"/>
    </row>
    <row r="3" spans="1:16" ht="20.5" customHeight="1" thickBot="1">
      <c r="A3" s="1594" t="s">
        <v>769</v>
      </c>
      <c r="B3" s="1595"/>
      <c r="C3" s="1595"/>
      <c r="D3" s="1596"/>
      <c r="E3" s="111"/>
      <c r="F3" s="1594" t="s">
        <v>770</v>
      </c>
      <c r="G3" s="1595"/>
      <c r="H3" s="1595"/>
      <c r="I3" s="1596"/>
      <c r="J3" s="112"/>
    </row>
    <row r="4" spans="1:16" ht="14">
      <c r="A4" s="1600" t="s">
        <v>57</v>
      </c>
      <c r="B4" s="1601"/>
      <c r="C4" s="1601"/>
      <c r="D4" s="1602"/>
      <c r="E4" s="111"/>
      <c r="F4" s="1604" t="s">
        <v>57</v>
      </c>
      <c r="G4" s="1605"/>
      <c r="H4" s="1605"/>
      <c r="I4" s="1606"/>
      <c r="J4" s="112"/>
    </row>
    <row r="5" spans="1:16" ht="40.25" customHeight="1">
      <c r="A5" s="645" t="s">
        <v>93</v>
      </c>
      <c r="B5" s="646" t="s">
        <v>136</v>
      </c>
      <c r="C5" s="647" t="s">
        <v>105</v>
      </c>
      <c r="D5" s="648" t="s">
        <v>132</v>
      </c>
      <c r="E5" s="111"/>
      <c r="F5" s="645" t="s">
        <v>771</v>
      </c>
      <c r="G5" s="646" t="s">
        <v>774</v>
      </c>
      <c r="H5" s="647" t="s">
        <v>773</v>
      </c>
      <c r="I5" s="648" t="s">
        <v>772</v>
      </c>
      <c r="J5" s="112"/>
    </row>
    <row r="6" spans="1:16" ht="28">
      <c r="A6" s="649" t="s">
        <v>652</v>
      </c>
      <c r="B6" s="650" t="s">
        <v>356</v>
      </c>
      <c r="C6" s="651" t="s">
        <v>1015</v>
      </c>
      <c r="D6" s="652">
        <v>8</v>
      </c>
      <c r="E6" s="111"/>
      <c r="F6" s="649" t="s">
        <v>1018</v>
      </c>
      <c r="G6" s="650" t="s">
        <v>186</v>
      </c>
      <c r="H6" s="659">
        <v>750</v>
      </c>
      <c r="I6" s="652" t="s">
        <v>1019</v>
      </c>
      <c r="J6" s="112"/>
    </row>
    <row r="7" spans="1:16" ht="28.5" thickBot="1">
      <c r="A7" s="1603" t="s">
        <v>653</v>
      </c>
      <c r="B7" s="653" t="s">
        <v>133</v>
      </c>
      <c r="C7" s="651" t="s">
        <v>1016</v>
      </c>
      <c r="D7" s="1598">
        <v>5</v>
      </c>
      <c r="E7" s="111"/>
      <c r="F7" s="655" t="s">
        <v>1017</v>
      </c>
      <c r="G7" s="657" t="s">
        <v>186</v>
      </c>
      <c r="H7" s="661">
        <v>1400</v>
      </c>
      <c r="I7" s="658" t="s">
        <v>1019</v>
      </c>
      <c r="J7" s="112"/>
    </row>
    <row r="8" spans="1:16" ht="28">
      <c r="A8" s="1603"/>
      <c r="B8" s="654" t="s">
        <v>134</v>
      </c>
      <c r="C8" s="651" t="s">
        <v>1015</v>
      </c>
      <c r="D8" s="1599"/>
      <c r="E8" s="111"/>
      <c r="F8" s="112"/>
      <c r="G8" s="112"/>
      <c r="H8" s="112"/>
      <c r="I8" s="112"/>
      <c r="J8" s="112"/>
      <c r="K8" s="253"/>
    </row>
    <row r="9" spans="1:16" ht="28.5" thickBot="1">
      <c r="A9" s="655" t="s">
        <v>654</v>
      </c>
      <c r="B9" s="656" t="s">
        <v>135</v>
      </c>
      <c r="C9" s="657" t="s">
        <v>107</v>
      </c>
      <c r="D9" s="658">
        <v>5</v>
      </c>
      <c r="E9" s="111"/>
      <c r="F9" s="112"/>
      <c r="G9" s="112"/>
      <c r="H9" s="112"/>
      <c r="I9" s="112"/>
      <c r="J9" s="112"/>
    </row>
    <row r="10" spans="1:16" ht="32.25" customHeight="1">
      <c r="A10" s="1597" t="s">
        <v>447</v>
      </c>
      <c r="B10" s="1597"/>
      <c r="C10" s="1597"/>
      <c r="D10" s="1597"/>
      <c r="E10" s="117"/>
      <c r="F10" s="115"/>
      <c r="G10" s="115"/>
      <c r="H10" s="116"/>
      <c r="I10" s="116"/>
      <c r="J10" s="118"/>
      <c r="K10" s="119"/>
      <c r="L10" s="4"/>
      <c r="M10" s="1"/>
    </row>
    <row r="11" spans="1:16" ht="15.5" customHeight="1">
      <c r="A11" s="113"/>
      <c r="B11" s="101"/>
      <c r="C11" s="115"/>
      <c r="D11" s="115"/>
      <c r="E11" s="117"/>
      <c r="F11" s="115"/>
      <c r="G11" s="115"/>
      <c r="H11" s="116"/>
      <c r="I11" s="116"/>
      <c r="J11" s="118"/>
      <c r="K11" s="119"/>
      <c r="L11" s="4"/>
      <c r="M11" s="1"/>
    </row>
    <row r="12" spans="1:16" ht="17.25" customHeight="1">
      <c r="A12" s="1377" t="s">
        <v>783</v>
      </c>
      <c r="B12" s="1377"/>
      <c r="C12" s="1377"/>
      <c r="D12" s="1377"/>
      <c r="E12" s="1377"/>
      <c r="F12" s="1377"/>
      <c r="G12" s="1377"/>
      <c r="H12" s="1377"/>
      <c r="I12" s="1377"/>
      <c r="J12" s="1158"/>
      <c r="K12" s="29"/>
      <c r="L12" s="29"/>
    </row>
    <row r="13" spans="1:16" ht="13.5" thickBot="1">
      <c r="A13" s="114"/>
      <c r="B13" s="101"/>
      <c r="C13" s="115"/>
      <c r="D13" s="115"/>
      <c r="E13" s="117"/>
      <c r="F13" s="115"/>
      <c r="G13" s="115"/>
      <c r="H13" s="116"/>
      <c r="I13" s="116"/>
      <c r="J13" s="116"/>
      <c r="K13" s="116"/>
      <c r="L13" s="7"/>
    </row>
    <row r="14" spans="1:16" s="287" customFormat="1" ht="20.5" thickBot="1">
      <c r="A14" s="1594" t="s">
        <v>779</v>
      </c>
      <c r="B14" s="1595"/>
      <c r="C14" s="1595"/>
      <c r="D14" s="1596"/>
      <c r="E14" s="117"/>
      <c r="F14" s="115"/>
      <c r="G14" s="115"/>
      <c r="H14" s="116"/>
      <c r="I14" s="116"/>
      <c r="J14" s="116"/>
      <c r="K14" s="116"/>
      <c r="L14" s="7"/>
    </row>
    <row r="15" spans="1:16" s="219" customFormat="1" ht="63">
      <c r="A15" s="1192" t="s">
        <v>93</v>
      </c>
      <c r="B15" s="1192" t="s">
        <v>5</v>
      </c>
      <c r="C15" s="1192" t="s">
        <v>42</v>
      </c>
      <c r="D15" s="1192" t="s">
        <v>2</v>
      </c>
      <c r="E15" s="1192" t="s">
        <v>1</v>
      </c>
      <c r="F15" s="1193" t="s">
        <v>7</v>
      </c>
      <c r="G15" s="1193" t="s">
        <v>96</v>
      </c>
      <c r="H15" s="1193" t="s">
        <v>97</v>
      </c>
      <c r="I15" s="1193" t="s">
        <v>6</v>
      </c>
      <c r="J15" s="1194" t="s">
        <v>43</v>
      </c>
      <c r="K15" s="520"/>
      <c r="O15" s="365" t="s">
        <v>98</v>
      </c>
      <c r="P15" s="336" t="s">
        <v>476</v>
      </c>
    </row>
    <row r="16" spans="1:16" s="520" customFormat="1" ht="47.25" customHeight="1">
      <c r="A16" s="339" t="s">
        <v>99</v>
      </c>
      <c r="B16" s="366" t="s">
        <v>137</v>
      </c>
      <c r="C16" s="367">
        <v>1</v>
      </c>
      <c r="D16" s="337" t="s">
        <v>114</v>
      </c>
      <c r="E16" s="337" t="s">
        <v>115</v>
      </c>
      <c r="F16" s="367">
        <v>100</v>
      </c>
      <c r="G16" s="367">
        <v>80</v>
      </c>
      <c r="H16" s="367">
        <v>96</v>
      </c>
      <c r="I16" s="368">
        <v>20000</v>
      </c>
      <c r="J16" s="337">
        <v>1234567</v>
      </c>
      <c r="O16" s="369" t="s">
        <v>99</v>
      </c>
      <c r="P16" s="220" t="s">
        <v>125</v>
      </c>
    </row>
    <row r="17" spans="1:15" s="520" customFormat="1" ht="15.75" customHeight="1" thickBot="1">
      <c r="A17" s="62"/>
      <c r="B17" s="72" t="s">
        <v>0</v>
      </c>
      <c r="C17" s="72"/>
      <c r="D17" s="30"/>
      <c r="E17" s="30"/>
      <c r="F17" s="30"/>
      <c r="G17" s="30"/>
      <c r="H17" s="30"/>
      <c r="I17" s="34"/>
      <c r="J17" s="34"/>
      <c r="O17" s="370" t="s">
        <v>100</v>
      </c>
    </row>
    <row r="18" spans="1:15" s="520" customFormat="1" ht="15.75" customHeight="1">
      <c r="A18" s="62"/>
      <c r="B18" s="72" t="s">
        <v>0</v>
      </c>
      <c r="C18" s="72"/>
      <c r="D18" s="31"/>
      <c r="E18" s="30"/>
      <c r="F18" s="32"/>
      <c r="G18" s="32"/>
      <c r="H18" s="30"/>
      <c r="I18" s="34"/>
      <c r="J18" s="34"/>
    </row>
    <row r="19" spans="1:15" s="520" customFormat="1" ht="15.75" customHeight="1">
      <c r="A19" s="62"/>
      <c r="B19" s="72" t="s">
        <v>0</v>
      </c>
      <c r="C19" s="72"/>
      <c r="D19" s="33"/>
      <c r="E19" s="30"/>
      <c r="F19" s="30"/>
      <c r="G19" s="30"/>
      <c r="H19" s="30"/>
      <c r="I19" s="34"/>
      <c r="J19" s="34"/>
    </row>
    <row r="20" spans="1:15" s="520" customFormat="1" ht="15.75" customHeight="1">
      <c r="A20" s="62"/>
      <c r="B20" s="72" t="s">
        <v>0</v>
      </c>
      <c r="C20" s="72"/>
      <c r="D20" s="30"/>
      <c r="E20" s="30"/>
      <c r="F20" s="30"/>
      <c r="G20" s="30"/>
      <c r="H20" s="30"/>
      <c r="I20" s="34"/>
      <c r="J20" s="34"/>
    </row>
    <row r="21" spans="1:15" s="520" customFormat="1" ht="15.75" customHeight="1">
      <c r="A21" s="62"/>
      <c r="B21" s="72" t="s">
        <v>0</v>
      </c>
      <c r="C21" s="72"/>
      <c r="D21" s="30"/>
      <c r="E21" s="30"/>
      <c r="F21" s="30"/>
      <c r="G21" s="30"/>
      <c r="H21" s="30"/>
      <c r="I21" s="34"/>
      <c r="J21" s="34"/>
    </row>
    <row r="22" spans="1:15" s="520" customFormat="1" ht="15.75" customHeight="1">
      <c r="A22" s="62"/>
      <c r="B22" s="72" t="s">
        <v>0</v>
      </c>
      <c r="C22" s="72"/>
      <c r="D22" s="30"/>
      <c r="E22" s="30"/>
      <c r="F22" s="30"/>
      <c r="G22" s="30"/>
      <c r="H22" s="30"/>
      <c r="I22" s="34"/>
      <c r="J22" s="34"/>
    </row>
    <row r="23" spans="1:15" s="520" customFormat="1" ht="15.75" customHeight="1">
      <c r="A23" s="62"/>
      <c r="B23" s="72" t="s">
        <v>0</v>
      </c>
      <c r="C23" s="72"/>
      <c r="D23" s="30"/>
      <c r="E23" s="30"/>
      <c r="F23" s="30"/>
      <c r="G23" s="30"/>
      <c r="H23" s="30"/>
      <c r="I23" s="34"/>
      <c r="J23" s="34"/>
    </row>
    <row r="24" spans="1:15" s="520" customFormat="1" ht="15.75" customHeight="1">
      <c r="A24" s="62"/>
      <c r="B24" s="72" t="s">
        <v>0</v>
      </c>
      <c r="C24" s="72"/>
      <c r="D24" s="30"/>
      <c r="E24" s="30"/>
      <c r="F24" s="30"/>
      <c r="G24" s="30"/>
      <c r="H24" s="30"/>
      <c r="I24" s="34"/>
      <c r="J24" s="34"/>
    </row>
    <row r="25" spans="1:15" s="520" customFormat="1" ht="15.75" customHeight="1">
      <c r="A25" s="62"/>
      <c r="B25" s="72" t="s">
        <v>0</v>
      </c>
      <c r="C25" s="72"/>
      <c r="D25" s="30"/>
      <c r="E25" s="30"/>
      <c r="F25" s="30"/>
      <c r="G25" s="30"/>
      <c r="H25" s="30"/>
      <c r="I25" s="34"/>
      <c r="J25" s="34"/>
    </row>
    <row r="26" spans="1:15" s="204" customFormat="1" ht="13" thickBot="1">
      <c r="K26"/>
    </row>
    <row r="27" spans="1:15" ht="20.5" thickBot="1">
      <c r="A27" s="1594" t="s">
        <v>780</v>
      </c>
      <c r="B27" s="1595"/>
      <c r="C27" s="1595"/>
      <c r="D27" s="1596"/>
    </row>
    <row r="28" spans="1:15" ht="26">
      <c r="A28" s="506" t="s">
        <v>93</v>
      </c>
      <c r="B28" s="506" t="s">
        <v>5</v>
      </c>
      <c r="C28" s="506" t="s">
        <v>42</v>
      </c>
      <c r="D28" s="506" t="s">
        <v>2</v>
      </c>
      <c r="E28" s="506" t="s">
        <v>1</v>
      </c>
      <c r="F28" s="364" t="s">
        <v>781</v>
      </c>
      <c r="G28" s="364" t="s">
        <v>96</v>
      </c>
      <c r="H28" s="364" t="s">
        <v>782</v>
      </c>
      <c r="I28" s="364" t="s">
        <v>784</v>
      </c>
    </row>
    <row r="29" spans="1:15" ht="13">
      <c r="A29" s="339" t="s">
        <v>780</v>
      </c>
      <c r="B29" s="366" t="s">
        <v>137</v>
      </c>
      <c r="C29" s="367">
        <v>1</v>
      </c>
      <c r="D29" s="337" t="s">
        <v>114</v>
      </c>
      <c r="E29" s="337" t="s">
        <v>115</v>
      </c>
      <c r="F29" s="367">
        <v>5</v>
      </c>
      <c r="G29" s="367">
        <v>80</v>
      </c>
      <c r="H29" s="367">
        <v>3.5</v>
      </c>
      <c r="I29" s="368">
        <v>30000</v>
      </c>
    </row>
    <row r="30" spans="1:15">
      <c r="A30" s="660"/>
      <c r="B30" s="660"/>
      <c r="C30" s="660"/>
      <c r="D30" s="660"/>
      <c r="E30" s="660"/>
      <c r="F30" s="660"/>
      <c r="G30" s="660"/>
      <c r="H30" s="660"/>
      <c r="I30" s="660"/>
    </row>
    <row r="31" spans="1:15">
      <c r="A31" s="660"/>
      <c r="B31" s="660"/>
      <c r="C31" s="660"/>
      <c r="D31" s="660"/>
      <c r="E31" s="660"/>
      <c r="F31" s="660"/>
      <c r="G31" s="660"/>
      <c r="H31" s="660"/>
      <c r="I31" s="660"/>
    </row>
    <row r="32" spans="1:15">
      <c r="A32" s="660"/>
      <c r="B32" s="660"/>
      <c r="C32" s="660"/>
      <c r="D32" s="660"/>
      <c r="E32" s="660"/>
      <c r="F32" s="660"/>
      <c r="G32" s="660"/>
      <c r="H32" s="660"/>
      <c r="I32" s="660"/>
    </row>
    <row r="33" spans="1:9">
      <c r="A33" s="660"/>
      <c r="B33" s="660"/>
      <c r="C33" s="660"/>
      <c r="D33" s="660"/>
      <c r="E33" s="660"/>
      <c r="F33" s="660"/>
      <c r="G33" s="660"/>
      <c r="H33" s="660"/>
      <c r="I33" s="660"/>
    </row>
    <row r="34" spans="1:9">
      <c r="A34" s="660"/>
      <c r="B34" s="660"/>
      <c r="C34" s="660"/>
      <c r="D34" s="660"/>
      <c r="E34" s="660"/>
      <c r="F34" s="660"/>
      <c r="G34" s="660"/>
      <c r="H34" s="660"/>
      <c r="I34" s="660"/>
    </row>
    <row r="35" spans="1:9">
      <c r="A35" s="660"/>
      <c r="B35" s="660"/>
      <c r="C35" s="660"/>
      <c r="D35" s="660"/>
      <c r="E35" s="660"/>
      <c r="F35" s="660"/>
      <c r="G35" s="660"/>
      <c r="H35" s="660"/>
      <c r="I35" s="660"/>
    </row>
    <row r="41" spans="1:9" ht="13">
      <c r="A41" s="287"/>
      <c r="B41" s="709" t="s">
        <v>863</v>
      </c>
      <c r="C41" s="710"/>
      <c r="D41" s="710"/>
      <c r="E41" s="710"/>
      <c r="F41" s="710"/>
      <c r="G41" s="710"/>
      <c r="H41" s="711"/>
    </row>
    <row r="42" spans="1:9">
      <c r="A42" s="189"/>
      <c r="B42" s="1305"/>
      <c r="C42" s="1306"/>
      <c r="D42" s="1306"/>
      <c r="E42" s="1306"/>
      <c r="F42" s="1306"/>
      <c r="G42" s="1306"/>
      <c r="H42" s="1307"/>
    </row>
    <row r="43" spans="1:9">
      <c r="A43" s="708"/>
      <c r="B43" s="1308"/>
      <c r="C43" s="1475"/>
      <c r="D43" s="1475"/>
      <c r="E43" s="1475"/>
      <c r="F43" s="1475"/>
      <c r="G43" s="1475"/>
      <c r="H43" s="1310"/>
    </row>
    <row r="44" spans="1:9">
      <c r="A44" s="708"/>
      <c r="B44" s="1308"/>
      <c r="C44" s="1475"/>
      <c r="D44" s="1475"/>
      <c r="E44" s="1475"/>
      <c r="F44" s="1475"/>
      <c r="G44" s="1475"/>
      <c r="H44" s="1310"/>
    </row>
    <row r="45" spans="1:9">
      <c r="A45" s="708"/>
      <c r="B45" s="1308"/>
      <c r="C45" s="1475"/>
      <c r="D45" s="1475"/>
      <c r="E45" s="1475"/>
      <c r="F45" s="1475"/>
      <c r="G45" s="1475"/>
      <c r="H45" s="1310"/>
    </row>
    <row r="46" spans="1:9">
      <c r="A46" s="708"/>
      <c r="B46" s="1308"/>
      <c r="C46" s="1475"/>
      <c r="D46" s="1475"/>
      <c r="E46" s="1475"/>
      <c r="F46" s="1475"/>
      <c r="G46" s="1475"/>
      <c r="H46" s="1310"/>
    </row>
    <row r="47" spans="1:9">
      <c r="A47" s="708"/>
      <c r="B47" s="1308"/>
      <c r="C47" s="1475"/>
      <c r="D47" s="1475"/>
      <c r="E47" s="1475"/>
      <c r="F47" s="1475"/>
      <c r="G47" s="1475"/>
      <c r="H47" s="1310"/>
    </row>
    <row r="48" spans="1:9">
      <c r="A48" s="708"/>
      <c r="B48" s="1311"/>
      <c r="C48" s="1312"/>
      <c r="D48" s="1312"/>
      <c r="E48" s="1312"/>
      <c r="F48" s="1312"/>
      <c r="G48" s="1312"/>
      <c r="H48" s="1313"/>
    </row>
  </sheetData>
  <sheetProtection algorithmName="SHA-512" hashValue="Jyg9SVenJVUil79ANdlVtMXQB5xozxxNs/EIixdH68h00KJXDckmZA7FwFe74BDu3V0N1DvoqW1lYthFgaeZ9A==" saltValue="B9Ok5rjZIszjM0foxa727A==" spinCount="100000" sheet="1" formatCells="0"/>
  <protectedRanges>
    <protectedRange sqref="A17:J25" name="Range1"/>
  </protectedRanges>
  <mergeCells count="13">
    <mergeCell ref="B42:H48"/>
    <mergeCell ref="A14:D14"/>
    <mergeCell ref="A27:D27"/>
    <mergeCell ref="A3:D3"/>
    <mergeCell ref="B1:J1"/>
    <mergeCell ref="A12:I12"/>
    <mergeCell ref="A10:D10"/>
    <mergeCell ref="D7:D8"/>
    <mergeCell ref="A4:D4"/>
    <mergeCell ref="A7:A8"/>
    <mergeCell ref="F3:I3"/>
    <mergeCell ref="F4:I4"/>
    <mergeCell ref="A2:F2"/>
  </mergeCells>
  <dataValidations count="1">
    <dataValidation type="list" allowBlank="1" showInputMessage="1" showErrorMessage="1" sqref="A16:A25" xr:uid="{00000000-0002-0000-1300-000000000000}">
      <formula1>$O$15:$O$17</formula1>
    </dataValidation>
  </dataValidations>
  <hyperlinks>
    <hyperlink ref="A1" location="'Project Summary'!A1" display="Click to go back on Project summary tab" xr:uid="{AAA32653-3A36-43EB-AF2E-57C4990259FA}"/>
  </hyperlinks>
  <pageMargins left="0.25" right="0.25" top="0.75" bottom="0.75" header="0.3" footer="0.3"/>
  <pageSetup scale="7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9" tint="0.39997558519241921"/>
    <pageSetUpPr fitToPage="1"/>
  </sheetPr>
  <dimension ref="A1:Z66"/>
  <sheetViews>
    <sheetView zoomScaleNormal="100" workbookViewId="0">
      <selection activeCell="EP27" sqref="EP27"/>
    </sheetView>
  </sheetViews>
  <sheetFormatPr defaultColWidth="8.81640625" defaultRowHeight="12.5"/>
  <cols>
    <col min="1" max="1" width="47.453125" customWidth="1"/>
    <col min="2" max="2" width="30" customWidth="1"/>
    <col min="3" max="4" width="18" customWidth="1"/>
    <col min="5" max="6" width="10.453125" customWidth="1"/>
    <col min="7" max="7" width="27.453125" customWidth="1"/>
    <col min="8" max="8" width="32.453125" bestFit="1" customWidth="1"/>
    <col min="9" max="9" width="10.453125" hidden="1" customWidth="1"/>
    <col min="10" max="10" width="10" customWidth="1"/>
    <col min="13" max="13" width="41.453125" customWidth="1"/>
    <col min="14" max="14" width="23.453125" customWidth="1"/>
    <col min="15" max="15" width="19.453125" customWidth="1"/>
    <col min="16" max="16" width="20.453125" customWidth="1"/>
    <col min="17" max="17" width="22.453125" customWidth="1"/>
    <col min="18" max="18" width="32.453125" customWidth="1"/>
    <col min="19" max="20" width="41.453125" customWidth="1"/>
    <col min="21" max="21" width="12.453125" customWidth="1"/>
    <col min="22" max="22" width="23.453125" customWidth="1"/>
    <col min="23" max="23" width="19.453125" customWidth="1"/>
    <col min="24" max="24" width="20.453125" customWidth="1"/>
    <col min="25" max="25" width="25.453125" customWidth="1"/>
    <col min="26" max="26" width="24" customWidth="1"/>
    <col min="27" max="27" width="34" customWidth="1"/>
  </cols>
  <sheetData>
    <row r="1" spans="1:26" ht="21.75" customHeight="1">
      <c r="A1" s="637" t="s">
        <v>763</v>
      </c>
      <c r="B1" s="1609" t="s">
        <v>309</v>
      </c>
      <c r="C1" s="1609"/>
      <c r="D1" s="1609"/>
      <c r="E1" s="1609"/>
      <c r="F1" s="1609"/>
      <c r="G1" s="1609"/>
    </row>
    <row r="2" spans="1:26" s="287" customFormat="1" ht="21.75" customHeight="1">
      <c r="A2" s="1617" t="s">
        <v>862</v>
      </c>
      <c r="B2" s="1618"/>
      <c r="C2" s="1618"/>
      <c r="D2" s="1618"/>
      <c r="E2" s="707"/>
      <c r="F2" s="707"/>
      <c r="G2" s="707"/>
    </row>
    <row r="3" spans="1:26" ht="96.5" customHeight="1" thickBot="1">
      <c r="A3" s="1618"/>
      <c r="B3" s="1618"/>
      <c r="C3" s="1618"/>
      <c r="D3" s="1618"/>
    </row>
    <row r="4" spans="1:26" ht="21" customHeight="1" thickBot="1">
      <c r="A4" s="1614" t="s">
        <v>517</v>
      </c>
      <c r="B4" s="1615"/>
      <c r="C4" s="1616"/>
      <c r="D4" s="109"/>
    </row>
    <row r="5" spans="1:26" ht="15.5" customHeight="1">
      <c r="A5" s="1622" t="s">
        <v>57</v>
      </c>
      <c r="B5" s="1623"/>
      <c r="C5" s="1624"/>
      <c r="D5" s="205"/>
      <c r="E5" s="637"/>
      <c r="M5" s="1"/>
    </row>
    <row r="6" spans="1:26" ht="13">
      <c r="A6" s="280" t="s">
        <v>93</v>
      </c>
      <c r="B6" s="265" t="s">
        <v>218</v>
      </c>
      <c r="C6" s="281" t="s">
        <v>204</v>
      </c>
      <c r="E6" s="637"/>
      <c r="F6" s="637"/>
      <c r="M6" s="57"/>
      <c r="N6" s="24"/>
      <c r="P6" s="24"/>
      <c r="Q6" s="24"/>
      <c r="R6" s="24"/>
      <c r="S6" s="24"/>
      <c r="T6" s="24"/>
      <c r="U6" s="24"/>
      <c r="V6" s="24"/>
      <c r="W6" s="24"/>
      <c r="X6" s="24"/>
      <c r="Y6" s="24"/>
      <c r="Z6" s="24"/>
    </row>
    <row r="7" spans="1:26">
      <c r="A7" s="1610" t="s">
        <v>170</v>
      </c>
      <c r="B7" s="510" t="s">
        <v>174</v>
      </c>
      <c r="C7" s="53">
        <v>175</v>
      </c>
      <c r="M7" s="1"/>
    </row>
    <row r="8" spans="1:26">
      <c r="A8" s="1610"/>
      <c r="B8" s="510" t="s">
        <v>175</v>
      </c>
      <c r="C8" s="53">
        <v>300</v>
      </c>
      <c r="M8" s="1"/>
    </row>
    <row r="9" spans="1:26">
      <c r="A9" s="1610" t="s">
        <v>171</v>
      </c>
      <c r="B9" s="510" t="s">
        <v>174</v>
      </c>
      <c r="C9" s="53">
        <v>1150</v>
      </c>
      <c r="M9" s="1"/>
    </row>
    <row r="10" spans="1:26">
      <c r="A10" s="1610"/>
      <c r="B10" s="510" t="s">
        <v>175</v>
      </c>
      <c r="C10" s="53">
        <v>1975</v>
      </c>
      <c r="M10" s="1"/>
    </row>
    <row r="11" spans="1:26">
      <c r="A11" s="1610" t="s">
        <v>172</v>
      </c>
      <c r="B11" s="510" t="s">
        <v>176</v>
      </c>
      <c r="C11" s="53">
        <v>125</v>
      </c>
      <c r="M11" s="1"/>
    </row>
    <row r="12" spans="1:26">
      <c r="A12" s="1610"/>
      <c r="B12" s="510" t="s">
        <v>177</v>
      </c>
      <c r="C12" s="53">
        <v>200</v>
      </c>
      <c r="M12" s="1"/>
    </row>
    <row r="13" spans="1:26">
      <c r="A13" s="1610"/>
      <c r="B13" s="510" t="s">
        <v>174</v>
      </c>
      <c r="C13" s="53">
        <v>200</v>
      </c>
      <c r="M13" s="1"/>
    </row>
    <row r="14" spans="1:26">
      <c r="A14" s="1610"/>
      <c r="B14" s="510" t="s">
        <v>175</v>
      </c>
      <c r="C14" s="53">
        <v>500</v>
      </c>
    </row>
    <row r="15" spans="1:26" ht="13">
      <c r="A15" s="1610" t="s">
        <v>173</v>
      </c>
      <c r="B15" s="51" t="s">
        <v>178</v>
      </c>
      <c r="C15" s="54" t="s">
        <v>186</v>
      </c>
    </row>
    <row r="16" spans="1:26">
      <c r="A16" s="1610"/>
      <c r="B16" s="510" t="s">
        <v>179</v>
      </c>
      <c r="C16" s="53">
        <v>50</v>
      </c>
    </row>
    <row r="17" spans="1:18">
      <c r="A17" s="1610"/>
      <c r="B17" s="510" t="s">
        <v>180</v>
      </c>
      <c r="C17" s="53">
        <v>50</v>
      </c>
    </row>
    <row r="18" spans="1:18">
      <c r="A18" s="1610"/>
      <c r="B18" s="510" t="s">
        <v>181</v>
      </c>
      <c r="C18" s="53">
        <v>75</v>
      </c>
    </row>
    <row r="19" spans="1:18">
      <c r="A19" s="1610"/>
      <c r="B19" s="510" t="s">
        <v>182</v>
      </c>
      <c r="C19" s="53">
        <v>75</v>
      </c>
    </row>
    <row r="20" spans="1:18">
      <c r="A20" s="1610"/>
      <c r="B20" s="510" t="s">
        <v>183</v>
      </c>
      <c r="C20" s="53">
        <v>75</v>
      </c>
    </row>
    <row r="21" spans="1:18">
      <c r="A21" s="1610"/>
      <c r="B21" s="510" t="s">
        <v>184</v>
      </c>
      <c r="C21" s="53">
        <v>100</v>
      </c>
    </row>
    <row r="22" spans="1:18" ht="20">
      <c r="A22" s="1610"/>
      <c r="B22" s="510" t="s">
        <v>185</v>
      </c>
      <c r="C22" s="53">
        <v>100</v>
      </c>
      <c r="F22" s="1588"/>
      <c r="G22" s="1588"/>
      <c r="H22" s="1588"/>
      <c r="I22" s="1588"/>
    </row>
    <row r="23" spans="1:18">
      <c r="A23" s="1611" t="s">
        <v>188</v>
      </c>
      <c r="B23" s="49" t="s">
        <v>194</v>
      </c>
      <c r="C23" s="53">
        <v>300</v>
      </c>
      <c r="I23" s="1" t="s">
        <v>209</v>
      </c>
      <c r="R23" s="50"/>
    </row>
    <row r="24" spans="1:18">
      <c r="A24" s="1612"/>
      <c r="B24" s="49" t="s">
        <v>195</v>
      </c>
      <c r="C24" s="53">
        <v>1200</v>
      </c>
      <c r="I24" s="1" t="s">
        <v>227</v>
      </c>
      <c r="R24" s="50"/>
    </row>
    <row r="25" spans="1:18">
      <c r="A25" s="1612"/>
      <c r="B25" s="49" t="s">
        <v>196</v>
      </c>
      <c r="C25" s="53">
        <v>125</v>
      </c>
      <c r="I25" s="1" t="s">
        <v>228</v>
      </c>
      <c r="R25" s="50"/>
    </row>
    <row r="26" spans="1:18">
      <c r="A26" s="1611" t="s">
        <v>189</v>
      </c>
      <c r="B26" s="49" t="s">
        <v>194</v>
      </c>
      <c r="C26" s="53">
        <v>750</v>
      </c>
      <c r="I26" s="1" t="s">
        <v>210</v>
      </c>
      <c r="R26" s="50"/>
    </row>
    <row r="27" spans="1:18">
      <c r="A27" s="1612"/>
      <c r="B27" s="49" t="s">
        <v>195</v>
      </c>
      <c r="C27" s="53">
        <v>375</v>
      </c>
      <c r="I27" s="1" t="s">
        <v>229</v>
      </c>
      <c r="R27" s="50"/>
    </row>
    <row r="28" spans="1:18" ht="13" thickBot="1">
      <c r="A28" s="1613"/>
      <c r="B28" s="61" t="s">
        <v>196</v>
      </c>
      <c r="C28" s="55">
        <v>200</v>
      </c>
      <c r="I28" s="1" t="s">
        <v>815</v>
      </c>
      <c r="R28" s="50"/>
    </row>
    <row r="29" spans="1:18">
      <c r="A29" s="1625" t="s">
        <v>449</v>
      </c>
      <c r="B29" s="1625"/>
      <c r="C29" s="1625"/>
      <c r="D29" s="1625"/>
      <c r="I29" s="1" t="s">
        <v>814</v>
      </c>
    </row>
    <row r="30" spans="1:18">
      <c r="A30" s="248"/>
      <c r="B30" s="23"/>
      <c r="C30" s="249"/>
      <c r="I30" s="1" t="s">
        <v>815</v>
      </c>
      <c r="R30" s="50"/>
    </row>
    <row r="31" spans="1:18" ht="17.25" customHeight="1">
      <c r="A31" s="1626" t="s">
        <v>448</v>
      </c>
      <c r="B31" s="1626"/>
      <c r="C31" s="1626"/>
      <c r="D31" s="1626"/>
      <c r="E31" s="1626"/>
      <c r="F31" s="247"/>
      <c r="G31" s="247"/>
      <c r="H31" s="247"/>
      <c r="I31" s="247"/>
      <c r="J31" s="29"/>
      <c r="K31" s="29"/>
      <c r="L31" s="29"/>
    </row>
    <row r="32" spans="1:18" ht="13" thickBot="1"/>
    <row r="33" spans="1:6" s="520" customFormat="1" ht="16" thickBot="1">
      <c r="A33" s="1619" t="s">
        <v>205</v>
      </c>
      <c r="B33" s="1620"/>
      <c r="C33" s="1620"/>
      <c r="D33" s="1620"/>
      <c r="E33" s="1621"/>
      <c r="F33" s="371"/>
    </row>
    <row r="34" spans="1:6" s="520" customFormat="1" ht="26">
      <c r="A34" s="518" t="s">
        <v>5</v>
      </c>
      <c r="B34" s="519" t="s">
        <v>93</v>
      </c>
      <c r="C34" s="374" t="s">
        <v>206</v>
      </c>
      <c r="D34" s="374" t="s">
        <v>207</v>
      </c>
      <c r="E34" s="375" t="s">
        <v>208</v>
      </c>
    </row>
    <row r="35" spans="1:6" s="520" customFormat="1" ht="13">
      <c r="A35" s="376" t="s">
        <v>221</v>
      </c>
      <c r="B35" s="198" t="s">
        <v>227</v>
      </c>
      <c r="C35" s="198" t="s">
        <v>223</v>
      </c>
      <c r="D35" s="198" t="s">
        <v>222</v>
      </c>
      <c r="E35" s="377">
        <v>1</v>
      </c>
    </row>
    <row r="36" spans="1:6" s="520" customFormat="1" ht="13">
      <c r="A36" s="76"/>
      <c r="B36" s="77"/>
      <c r="C36" s="65"/>
      <c r="D36" s="65"/>
      <c r="E36" s="78"/>
    </row>
    <row r="37" spans="1:6" s="520" customFormat="1" ht="13">
      <c r="A37" s="76"/>
      <c r="B37" s="77"/>
      <c r="C37" s="65"/>
      <c r="D37" s="65"/>
      <c r="E37" s="78"/>
    </row>
    <row r="38" spans="1:6" s="520" customFormat="1" ht="13">
      <c r="A38" s="76"/>
      <c r="B38" s="77"/>
      <c r="C38" s="65"/>
      <c r="D38" s="65"/>
      <c r="E38" s="78"/>
    </row>
    <row r="39" spans="1:6" s="520" customFormat="1" ht="13">
      <c r="A39" s="76"/>
      <c r="B39" s="77"/>
      <c r="C39" s="65"/>
      <c r="D39" s="65"/>
      <c r="E39" s="78"/>
    </row>
    <row r="40" spans="1:6" s="520" customFormat="1" ht="13">
      <c r="A40" s="76"/>
      <c r="B40" s="77"/>
      <c r="C40" s="65"/>
      <c r="D40" s="65"/>
      <c r="E40" s="78"/>
    </row>
    <row r="41" spans="1:6" s="520" customFormat="1" ht="13">
      <c r="A41" s="76"/>
      <c r="B41" s="77"/>
      <c r="C41" s="65"/>
      <c r="D41" s="65"/>
      <c r="E41" s="78"/>
    </row>
    <row r="42" spans="1:6" s="520" customFormat="1" ht="13">
      <c r="A42" s="76"/>
      <c r="B42" s="77"/>
      <c r="C42" s="65"/>
      <c r="D42" s="65"/>
      <c r="E42" s="78"/>
    </row>
    <row r="43" spans="1:6" s="520" customFormat="1" ht="13">
      <c r="A43" s="76"/>
      <c r="B43" s="77"/>
      <c r="C43" s="65"/>
      <c r="D43" s="65"/>
      <c r="E43" s="78"/>
    </row>
    <row r="44" spans="1:6" s="520" customFormat="1" ht="13">
      <c r="A44" s="76"/>
      <c r="B44" s="77"/>
      <c r="C44" s="65"/>
      <c r="D44" s="65"/>
      <c r="E44" s="78"/>
    </row>
    <row r="45" spans="1:6" s="520" customFormat="1" ht="13">
      <c r="A45" s="76"/>
      <c r="B45" s="77"/>
      <c r="C45" s="65"/>
      <c r="D45" s="65"/>
      <c r="E45" s="78"/>
    </row>
    <row r="46" spans="1:6" s="520" customFormat="1" ht="13">
      <c r="A46" s="76"/>
      <c r="B46" s="77"/>
      <c r="C46" s="65"/>
      <c r="D46" s="65"/>
      <c r="E46" s="78"/>
    </row>
    <row r="47" spans="1:6" s="520" customFormat="1" ht="13">
      <c r="A47" s="76"/>
      <c r="B47" s="77"/>
      <c r="C47" s="65"/>
      <c r="D47" s="65"/>
      <c r="E47" s="78"/>
    </row>
    <row r="48" spans="1:6" s="520" customFormat="1" ht="13">
      <c r="A48" s="76"/>
      <c r="B48" s="77"/>
      <c r="C48" s="65"/>
      <c r="D48" s="65"/>
      <c r="E48" s="78"/>
    </row>
    <row r="49" spans="1:7" s="520" customFormat="1" ht="13">
      <c r="A49" s="76"/>
      <c r="B49" s="77"/>
      <c r="C49" s="65"/>
      <c r="D49" s="65"/>
      <c r="E49" s="78"/>
    </row>
    <row r="50" spans="1:7" s="520" customFormat="1" ht="13">
      <c r="A50" s="76"/>
      <c r="B50" s="77"/>
      <c r="C50" s="65"/>
      <c r="D50" s="65"/>
      <c r="E50" s="78"/>
    </row>
    <row r="51" spans="1:7" s="520" customFormat="1" ht="13">
      <c r="A51" s="76"/>
      <c r="B51" s="77"/>
      <c r="C51" s="65"/>
      <c r="D51" s="65"/>
      <c r="E51" s="78"/>
    </row>
    <row r="52" spans="1:7" s="520" customFormat="1" ht="13">
      <c r="A52" s="76"/>
      <c r="B52" s="77"/>
      <c r="C52" s="65"/>
      <c r="D52" s="65"/>
      <c r="E52" s="78"/>
    </row>
    <row r="53" spans="1:7" s="520" customFormat="1" ht="13">
      <c r="A53" s="76"/>
      <c r="B53" s="77"/>
      <c r="C53" s="65"/>
      <c r="D53" s="65"/>
      <c r="E53" s="78"/>
    </row>
    <row r="54" spans="1:7" s="520" customFormat="1" ht="13">
      <c r="A54" s="76"/>
      <c r="B54" s="77"/>
      <c r="C54" s="65"/>
      <c r="D54" s="65"/>
      <c r="E54" s="78"/>
    </row>
    <row r="55" spans="1:7" s="520" customFormat="1" ht="13.5" thickBot="1">
      <c r="A55" s="80"/>
      <c r="B55" s="81"/>
      <c r="C55" s="82"/>
      <c r="D55" s="82"/>
      <c r="E55" s="83"/>
    </row>
    <row r="59" spans="1:7" ht="13">
      <c r="A59" s="1345" t="s">
        <v>863</v>
      </c>
      <c r="B59" s="1346"/>
      <c r="C59" s="1346"/>
      <c r="D59" s="1346"/>
      <c r="E59" s="1347"/>
      <c r="F59" s="209"/>
      <c r="G59" s="209"/>
    </row>
    <row r="60" spans="1:7">
      <c r="A60" s="1305"/>
      <c r="B60" s="1306"/>
      <c r="C60" s="1306"/>
      <c r="D60" s="1306"/>
      <c r="E60" s="1307"/>
      <c r="F60" s="729"/>
      <c r="G60" s="729"/>
    </row>
    <row r="61" spans="1:7">
      <c r="A61" s="1308"/>
      <c r="B61" s="1309"/>
      <c r="C61" s="1309"/>
      <c r="D61" s="1309"/>
      <c r="E61" s="1310"/>
      <c r="F61" s="729"/>
      <c r="G61" s="729"/>
    </row>
    <row r="62" spans="1:7">
      <c r="A62" s="1308"/>
      <c r="B62" s="1309"/>
      <c r="C62" s="1309"/>
      <c r="D62" s="1309"/>
      <c r="E62" s="1310"/>
      <c r="F62" s="729"/>
      <c r="G62" s="729"/>
    </row>
    <row r="63" spans="1:7">
      <c r="A63" s="1308"/>
      <c r="B63" s="1309"/>
      <c r="C63" s="1309"/>
      <c r="D63" s="1309"/>
      <c r="E63" s="1310"/>
      <c r="F63" s="729"/>
      <c r="G63" s="729"/>
    </row>
    <row r="64" spans="1:7">
      <c r="A64" s="1308"/>
      <c r="B64" s="1309"/>
      <c r="C64" s="1309"/>
      <c r="D64" s="1309"/>
      <c r="E64" s="1310"/>
      <c r="F64" s="729"/>
      <c r="G64" s="729"/>
    </row>
    <row r="65" spans="1:7">
      <c r="A65" s="1308"/>
      <c r="B65" s="1309"/>
      <c r="C65" s="1309"/>
      <c r="D65" s="1309"/>
      <c r="E65" s="1310"/>
      <c r="F65" s="729"/>
      <c r="G65" s="729"/>
    </row>
    <row r="66" spans="1:7">
      <c r="A66" s="1311"/>
      <c r="B66" s="1312"/>
      <c r="C66" s="1312"/>
      <c r="D66" s="1312"/>
      <c r="E66" s="1313"/>
      <c r="F66" s="729"/>
      <c r="G66" s="729"/>
    </row>
  </sheetData>
  <sheetProtection formatCells="0"/>
  <mergeCells count="16">
    <mergeCell ref="A60:E66"/>
    <mergeCell ref="B1:G1"/>
    <mergeCell ref="F22:I22"/>
    <mergeCell ref="A15:A22"/>
    <mergeCell ref="A23:A25"/>
    <mergeCell ref="A26:A28"/>
    <mergeCell ref="A4:C4"/>
    <mergeCell ref="A2:D3"/>
    <mergeCell ref="A33:E33"/>
    <mergeCell ref="A5:C5"/>
    <mergeCell ref="A29:D29"/>
    <mergeCell ref="A7:A8"/>
    <mergeCell ref="A9:A10"/>
    <mergeCell ref="A11:A14"/>
    <mergeCell ref="A31:E31"/>
    <mergeCell ref="A59:E59"/>
  </mergeCells>
  <dataValidations count="2">
    <dataValidation type="list" allowBlank="1" showInputMessage="1" showErrorMessage="1" sqref="B35" xr:uid="{00000000-0002-0000-1400-000000000000}">
      <formula1>kitchen1</formula1>
    </dataValidation>
    <dataValidation type="list" allowBlank="1" showInputMessage="1" showErrorMessage="1" sqref="B36:B55" xr:uid="{317B250F-A956-47DF-851A-CF2E5E5C0E09}">
      <formula1>$I$23:$I$30</formula1>
    </dataValidation>
  </dataValidations>
  <hyperlinks>
    <hyperlink ref="E5:F6" location="'Project Summary'!A1" display="Click to go back on Project summary tab" xr:uid="{6FF692ED-141C-45D0-8225-C09644A92B58}"/>
    <hyperlink ref="A1" location="'Project Summary'!A1" display="Click to go back on Project summary tab" xr:uid="{6EC6DE7F-ED73-4E3C-8586-723F5E1EC1BE}"/>
  </hyperlinks>
  <pageMargins left="0.7" right="0.7" top="0.75" bottom="0.75" header="0.3" footer="0.3"/>
  <pageSetup scale="78"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9" tint="0.39997558519241921"/>
  </sheetPr>
  <dimension ref="A1:R50"/>
  <sheetViews>
    <sheetView zoomScaleNormal="100" workbookViewId="0">
      <selection activeCell="EP27" sqref="EP27"/>
    </sheetView>
  </sheetViews>
  <sheetFormatPr defaultColWidth="8.81640625" defaultRowHeight="12.5"/>
  <cols>
    <col min="1" max="1" width="45.1796875" customWidth="1"/>
    <col min="2" max="2" width="33" customWidth="1"/>
    <col min="3" max="4" width="19.453125" customWidth="1"/>
    <col min="5" max="5" width="14.81640625" customWidth="1"/>
    <col min="6" max="6" width="13.81640625" customWidth="1"/>
    <col min="7" max="7" width="8.81640625" customWidth="1"/>
    <col min="9" max="9" width="8.453125" customWidth="1"/>
    <col min="10" max="10" width="7.453125" customWidth="1"/>
    <col min="11" max="11" width="10.453125" hidden="1" customWidth="1"/>
  </cols>
  <sheetData>
    <row r="1" spans="1:11" ht="20">
      <c r="A1" s="637" t="s">
        <v>763</v>
      </c>
      <c r="B1" s="1609" t="s">
        <v>345</v>
      </c>
      <c r="C1" s="1609"/>
      <c r="D1" s="1609"/>
      <c r="E1" s="1609"/>
      <c r="F1" s="1609"/>
    </row>
    <row r="2" spans="1:11" s="287" customFormat="1" ht="20">
      <c r="A2" s="1637" t="s">
        <v>862</v>
      </c>
      <c r="B2" s="1618"/>
      <c r="C2" s="1618"/>
      <c r="D2" s="1618"/>
      <c r="E2" s="1618"/>
      <c r="F2" s="707"/>
    </row>
    <row r="3" spans="1:11" ht="139.75" customHeight="1">
      <c r="A3" s="1618"/>
      <c r="B3" s="1618"/>
      <c r="C3" s="1618"/>
      <c r="D3" s="1618"/>
      <c r="E3" s="1618"/>
    </row>
    <row r="4" spans="1:11" ht="15.5">
      <c r="A4" s="1627" t="s">
        <v>517</v>
      </c>
      <c r="B4" s="1628"/>
      <c r="C4" s="1628"/>
    </row>
    <row r="5" spans="1:11" ht="16" thickBot="1">
      <c r="A5" s="1635" t="s">
        <v>57</v>
      </c>
      <c r="B5" s="1636"/>
      <c r="C5" s="1636"/>
      <c r="D5" s="206"/>
    </row>
    <row r="6" spans="1:11" ht="13">
      <c r="A6" s="59" t="s">
        <v>93</v>
      </c>
      <c r="B6" s="60" t="s">
        <v>218</v>
      </c>
      <c r="C6" s="58" t="s">
        <v>204</v>
      </c>
    </row>
    <row r="7" spans="1:11" ht="25.5" customHeight="1">
      <c r="A7" s="1633" t="s">
        <v>187</v>
      </c>
      <c r="B7" s="52" t="s">
        <v>190</v>
      </c>
      <c r="C7" s="56" t="s">
        <v>186</v>
      </c>
      <c r="E7" s="637"/>
    </row>
    <row r="8" spans="1:11">
      <c r="A8" s="1634"/>
      <c r="B8" s="49" t="s">
        <v>191</v>
      </c>
      <c r="C8" s="53">
        <v>650</v>
      </c>
    </row>
    <row r="9" spans="1:11">
      <c r="A9" s="1634"/>
      <c r="B9" s="49" t="s">
        <v>192</v>
      </c>
      <c r="C9" s="53">
        <v>975</v>
      </c>
    </row>
    <row r="10" spans="1:11">
      <c r="A10" s="1634"/>
      <c r="B10" s="49" t="s">
        <v>193</v>
      </c>
      <c r="C10" s="53">
        <v>900</v>
      </c>
    </row>
    <row r="11" spans="1:11">
      <c r="A11" s="1630" t="s">
        <v>198</v>
      </c>
      <c r="B11" s="1520"/>
      <c r="C11" s="53">
        <v>350</v>
      </c>
    </row>
    <row r="12" spans="1:11">
      <c r="A12" s="1630" t="s">
        <v>197</v>
      </c>
      <c r="B12" s="1520"/>
      <c r="C12" s="53">
        <v>500</v>
      </c>
    </row>
    <row r="13" spans="1:11">
      <c r="A13" s="1630" t="s">
        <v>199</v>
      </c>
      <c r="B13" s="1520"/>
      <c r="C13" s="53">
        <v>200</v>
      </c>
    </row>
    <row r="14" spans="1:11">
      <c r="A14" s="1630" t="s">
        <v>200</v>
      </c>
      <c r="B14" s="1520"/>
      <c r="C14" s="53">
        <v>750</v>
      </c>
      <c r="K14" s="1" t="s">
        <v>816</v>
      </c>
    </row>
    <row r="15" spans="1:11">
      <c r="A15" s="1630" t="s">
        <v>201</v>
      </c>
      <c r="B15" s="1520"/>
      <c r="C15" s="53">
        <v>400</v>
      </c>
      <c r="K15" t="s">
        <v>198</v>
      </c>
    </row>
    <row r="16" spans="1:11">
      <c r="A16" s="1630" t="s">
        <v>202</v>
      </c>
      <c r="B16" s="1520"/>
      <c r="C16" s="53">
        <v>450</v>
      </c>
      <c r="K16" s="1" t="s">
        <v>197</v>
      </c>
    </row>
    <row r="17" spans="1:18">
      <c r="A17" s="1630" t="s">
        <v>203</v>
      </c>
      <c r="B17" s="1520"/>
      <c r="C17" s="53">
        <v>1125</v>
      </c>
      <c r="K17" t="s">
        <v>199</v>
      </c>
    </row>
    <row r="18" spans="1:18" ht="13" thickBot="1">
      <c r="A18" s="1631" t="s">
        <v>817</v>
      </c>
      <c r="B18" s="1632"/>
      <c r="C18" s="55">
        <v>750</v>
      </c>
      <c r="K18" s="1" t="s">
        <v>200</v>
      </c>
    </row>
    <row r="19" spans="1:18">
      <c r="A19" s="1625" t="s">
        <v>449</v>
      </c>
      <c r="B19" s="1625"/>
      <c r="C19" s="1625"/>
      <c r="D19" s="1625"/>
      <c r="K19" s="1" t="s">
        <v>201</v>
      </c>
    </row>
    <row r="20" spans="1:18">
      <c r="A20" s="248"/>
      <c r="B20" s="23"/>
      <c r="C20" s="249"/>
      <c r="I20" s="1"/>
      <c r="K20" s="1" t="s">
        <v>202</v>
      </c>
      <c r="R20" s="50"/>
    </row>
    <row r="21" spans="1:18" ht="17.25" customHeight="1">
      <c r="A21" s="1377" t="s">
        <v>448</v>
      </c>
      <c r="B21" s="1377"/>
      <c r="C21" s="1377"/>
      <c r="D21" s="1377"/>
      <c r="E21" s="1377"/>
      <c r="F21" s="247"/>
      <c r="G21" s="247"/>
      <c r="H21" s="247"/>
      <c r="I21" s="247"/>
      <c r="J21" s="29"/>
      <c r="K21" t="s">
        <v>203</v>
      </c>
      <c r="L21" s="29"/>
    </row>
    <row r="22" spans="1:18">
      <c r="K22" s="1" t="s">
        <v>817</v>
      </c>
    </row>
    <row r="23" spans="1:18" s="204" customFormat="1" ht="15.5">
      <c r="A23" s="1629" t="s">
        <v>205</v>
      </c>
      <c r="B23" s="1629"/>
      <c r="C23" s="1629"/>
      <c r="D23" s="1629"/>
      <c r="E23" s="1629"/>
      <c r="F23" s="1629"/>
      <c r="G23" s="354"/>
    </row>
    <row r="24" spans="1:18" s="204" customFormat="1" ht="26">
      <c r="A24" s="372" t="s">
        <v>5</v>
      </c>
      <c r="B24" s="373" t="s">
        <v>93</v>
      </c>
      <c r="C24" s="374" t="s">
        <v>855</v>
      </c>
      <c r="D24" s="374" t="s">
        <v>575</v>
      </c>
      <c r="E24" s="374" t="s">
        <v>207</v>
      </c>
      <c r="F24" s="700" t="s">
        <v>208</v>
      </c>
      <c r="G24" s="354"/>
    </row>
    <row r="25" spans="1:18" s="204" customFormat="1" ht="13">
      <c r="A25" s="376" t="s">
        <v>818</v>
      </c>
      <c r="B25" s="198" t="s">
        <v>230</v>
      </c>
      <c r="C25" s="198" t="s">
        <v>856</v>
      </c>
      <c r="D25" s="198" t="s">
        <v>857</v>
      </c>
      <c r="E25" s="198" t="s">
        <v>231</v>
      </c>
      <c r="F25" s="703">
        <v>1</v>
      </c>
      <c r="G25" s="354"/>
    </row>
    <row r="26" spans="1:18" s="204" customFormat="1" ht="13">
      <c r="A26" s="76"/>
      <c r="B26" s="77"/>
      <c r="C26" s="62"/>
      <c r="D26" s="65"/>
      <c r="E26" s="701"/>
      <c r="F26" s="78"/>
      <c r="G26" s="354"/>
    </row>
    <row r="27" spans="1:18" s="204" customFormat="1" ht="13">
      <c r="A27" s="76"/>
      <c r="B27" s="77" t="s">
        <v>816</v>
      </c>
      <c r="C27" s="62"/>
      <c r="D27" s="65"/>
      <c r="E27" s="701"/>
      <c r="F27" s="78"/>
      <c r="G27" s="354"/>
    </row>
    <row r="28" spans="1:18" s="204" customFormat="1" ht="13">
      <c r="A28" s="76"/>
      <c r="B28" s="77"/>
      <c r="C28" s="62"/>
      <c r="D28" s="65"/>
      <c r="E28" s="701"/>
      <c r="F28" s="78"/>
      <c r="G28" s="354"/>
    </row>
    <row r="29" spans="1:18" s="204" customFormat="1" ht="13">
      <c r="A29" s="76"/>
      <c r="B29" s="77"/>
      <c r="C29" s="62"/>
      <c r="D29" s="65"/>
      <c r="E29" s="701"/>
      <c r="F29" s="78"/>
      <c r="G29" s="354"/>
    </row>
    <row r="30" spans="1:18" s="204" customFormat="1" ht="13">
      <c r="A30" s="76"/>
      <c r="B30" s="77"/>
      <c r="C30" s="62"/>
      <c r="D30" s="65"/>
      <c r="E30" s="701"/>
      <c r="F30" s="78"/>
      <c r="G30" s="354"/>
    </row>
    <row r="31" spans="1:18" s="204" customFormat="1" ht="13">
      <c r="A31" s="76"/>
      <c r="B31" s="77"/>
      <c r="C31" s="62"/>
      <c r="D31" s="65"/>
      <c r="E31" s="701"/>
      <c r="F31" s="78"/>
      <c r="G31" s="354"/>
    </row>
    <row r="32" spans="1:18" s="204" customFormat="1" ht="13">
      <c r="A32" s="76"/>
      <c r="B32" s="77"/>
      <c r="C32" s="62"/>
      <c r="D32" s="65"/>
      <c r="E32" s="701"/>
      <c r="F32" s="78"/>
      <c r="G32" s="354"/>
    </row>
    <row r="33" spans="1:7" s="204" customFormat="1" ht="13">
      <c r="A33" s="76"/>
      <c r="B33" s="77"/>
      <c r="C33" s="62"/>
      <c r="D33" s="65"/>
      <c r="E33" s="701"/>
      <c r="F33" s="78"/>
      <c r="G33" s="354"/>
    </row>
    <row r="34" spans="1:7" s="204" customFormat="1" ht="13">
      <c r="A34" s="76"/>
      <c r="B34" s="77"/>
      <c r="C34" s="62"/>
      <c r="D34" s="65"/>
      <c r="E34" s="701"/>
      <c r="F34" s="78"/>
      <c r="G34" s="354"/>
    </row>
    <row r="35" spans="1:7" s="204" customFormat="1" ht="13">
      <c r="A35" s="76"/>
      <c r="B35" s="77"/>
      <c r="C35" s="62"/>
      <c r="D35" s="65"/>
      <c r="E35" s="701"/>
      <c r="F35" s="78"/>
      <c r="G35" s="354"/>
    </row>
    <row r="36" spans="1:7" s="204" customFormat="1" ht="13">
      <c r="A36" s="76"/>
      <c r="B36" s="77"/>
      <c r="C36" s="62"/>
      <c r="D36" s="65"/>
      <c r="E36" s="701"/>
      <c r="F36" s="78"/>
      <c r="G36" s="354"/>
    </row>
    <row r="37" spans="1:7" s="204" customFormat="1" ht="13">
      <c r="A37" s="76"/>
      <c r="B37" s="77"/>
      <c r="C37" s="62"/>
      <c r="D37" s="65"/>
      <c r="E37" s="701"/>
      <c r="F37" s="78"/>
      <c r="G37" s="354"/>
    </row>
    <row r="38" spans="1:7" s="204" customFormat="1" ht="13">
      <c r="A38" s="79"/>
      <c r="B38" s="77"/>
      <c r="C38" s="62"/>
      <c r="D38" s="65"/>
      <c r="E38" s="701"/>
      <c r="F38" s="78"/>
      <c r="G38" s="354"/>
    </row>
    <row r="39" spans="1:7" s="204" customFormat="1" ht="13">
      <c r="A39" s="76"/>
      <c r="B39" s="77"/>
      <c r="C39" s="62"/>
      <c r="D39" s="65"/>
      <c r="E39" s="701"/>
      <c r="F39" s="78"/>
      <c r="G39" s="354"/>
    </row>
    <row r="40" spans="1:7" s="204" customFormat="1" ht="13.5" thickBot="1">
      <c r="A40" s="80"/>
      <c r="B40" s="81"/>
      <c r="C40" s="221"/>
      <c r="D40" s="82"/>
      <c r="E40" s="702"/>
      <c r="F40" s="83"/>
      <c r="G40" s="354"/>
    </row>
    <row r="43" spans="1:7" ht="13">
      <c r="A43" s="1521" t="s">
        <v>863</v>
      </c>
      <c r="B43" s="1522"/>
      <c r="C43" s="1522"/>
      <c r="D43" s="1522"/>
      <c r="E43" s="1522"/>
      <c r="F43" s="1523"/>
      <c r="G43" s="209"/>
    </row>
    <row r="44" spans="1:7">
      <c r="A44" s="1305"/>
      <c r="B44" s="1306"/>
      <c r="C44" s="1306"/>
      <c r="D44" s="1306"/>
      <c r="E44" s="1306"/>
      <c r="F44" s="1307"/>
      <c r="G44" s="729"/>
    </row>
    <row r="45" spans="1:7">
      <c r="A45" s="1308"/>
      <c r="B45" s="1309"/>
      <c r="C45" s="1309"/>
      <c r="D45" s="1309"/>
      <c r="E45" s="1309"/>
      <c r="F45" s="1310"/>
      <c r="G45" s="729"/>
    </row>
    <row r="46" spans="1:7">
      <c r="A46" s="1308"/>
      <c r="B46" s="1309"/>
      <c r="C46" s="1309"/>
      <c r="D46" s="1309"/>
      <c r="E46" s="1309"/>
      <c r="F46" s="1310"/>
      <c r="G46" s="729"/>
    </row>
    <row r="47" spans="1:7">
      <c r="A47" s="1308"/>
      <c r="B47" s="1309"/>
      <c r="C47" s="1309"/>
      <c r="D47" s="1309"/>
      <c r="E47" s="1309"/>
      <c r="F47" s="1310"/>
      <c r="G47" s="729"/>
    </row>
    <row r="48" spans="1:7">
      <c r="A48" s="1308"/>
      <c r="B48" s="1309"/>
      <c r="C48" s="1309"/>
      <c r="D48" s="1309"/>
      <c r="E48" s="1309"/>
      <c r="F48" s="1310"/>
      <c r="G48" s="729"/>
    </row>
    <row r="49" spans="1:7">
      <c r="A49" s="1308"/>
      <c r="B49" s="1309"/>
      <c r="C49" s="1309"/>
      <c r="D49" s="1309"/>
      <c r="E49" s="1309"/>
      <c r="F49" s="1310"/>
      <c r="G49" s="729"/>
    </row>
    <row r="50" spans="1:7">
      <c r="A50" s="1311"/>
      <c r="B50" s="1312"/>
      <c r="C50" s="1312"/>
      <c r="D50" s="1312"/>
      <c r="E50" s="1312"/>
      <c r="F50" s="1313"/>
      <c r="G50" s="729"/>
    </row>
  </sheetData>
  <sheetProtection formatCells="0"/>
  <mergeCells count="18">
    <mergeCell ref="B1:F1"/>
    <mergeCell ref="A16:B16"/>
    <mergeCell ref="A17:B17"/>
    <mergeCell ref="A18:B18"/>
    <mergeCell ref="A12:B12"/>
    <mergeCell ref="A13:B13"/>
    <mergeCell ref="A14:B14"/>
    <mergeCell ref="A7:A10"/>
    <mergeCell ref="A15:B15"/>
    <mergeCell ref="A11:B11"/>
    <mergeCell ref="A5:C5"/>
    <mergeCell ref="A2:E3"/>
    <mergeCell ref="A44:F50"/>
    <mergeCell ref="A19:D19"/>
    <mergeCell ref="A21:E21"/>
    <mergeCell ref="A4:C4"/>
    <mergeCell ref="A23:F23"/>
    <mergeCell ref="A43:F43"/>
  </mergeCells>
  <dataValidations count="1">
    <dataValidation type="list" allowBlank="1" showInputMessage="1" showErrorMessage="1" sqref="B25:B40" xr:uid="{00000000-0002-0000-1500-000000000000}">
      <formula1>kitchen2</formula1>
    </dataValidation>
  </dataValidations>
  <hyperlinks>
    <hyperlink ref="E7" location="'Project Summary'!A1" display="Click to go back on Project summary tab" xr:uid="{96DC27D1-C864-475C-AE22-AAD8E012DD3D}"/>
    <hyperlink ref="A1" location="'Project Summary'!A1" display="Click to go back on Project summary tab" xr:uid="{3550EFF1-2BC3-424F-AE66-A7F50AB7EC8E}"/>
  </hyperlinks>
  <pageMargins left="0.7" right="0.7" top="0.75" bottom="0.75" header="0.3" footer="0.3"/>
  <pageSetup scale="76" orientation="portrait" horizontalDpi="1200" verticalDpi="12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E22C-FB32-4275-A4DE-25938CD8C739}">
  <sheetPr codeName="Sheet29">
    <tabColor rgb="FFFFFF00"/>
  </sheetPr>
  <dimension ref="A1:AH215"/>
  <sheetViews>
    <sheetView zoomScale="80" zoomScaleNormal="80" workbookViewId="0">
      <selection activeCell="B10" sqref="B10"/>
    </sheetView>
  </sheetViews>
  <sheetFormatPr defaultColWidth="8.6328125" defaultRowHeight="12.5"/>
  <cols>
    <col min="1" max="1" width="25" style="756" customWidth="1"/>
    <col min="2" max="2" width="16.1796875" style="756" bestFit="1" customWidth="1"/>
    <col min="3" max="3" width="24.81640625" style="756" customWidth="1"/>
    <col min="4" max="4" width="48.6328125" style="756" bestFit="1" customWidth="1"/>
    <col min="5" max="5" width="27.36328125" style="756" customWidth="1"/>
    <col min="6" max="6" width="53.36328125" style="756" customWidth="1"/>
    <col min="7" max="7" width="12.453125" style="756" bestFit="1" customWidth="1"/>
    <col min="8" max="8" width="16.6328125" style="756" hidden="1" customWidth="1"/>
    <col min="9" max="9" width="16.453125" style="756" bestFit="1" customWidth="1"/>
    <col min="10" max="10" width="57.36328125" style="756" bestFit="1" customWidth="1"/>
    <col min="11" max="11" width="43.36328125" style="756" bestFit="1" customWidth="1"/>
    <col min="12" max="12" width="26.36328125" style="756" bestFit="1" customWidth="1"/>
    <col min="13" max="13" width="46.81640625" style="756" bestFit="1" customWidth="1"/>
    <col min="14" max="14" width="41.1796875" style="756" bestFit="1" customWidth="1"/>
    <col min="15" max="16" width="18.453125" style="756" customWidth="1"/>
    <col min="17" max="20" width="11.453125" style="756" customWidth="1"/>
    <col min="21" max="21" width="22" style="756" customWidth="1"/>
    <col min="22" max="22" width="24.36328125" style="756" customWidth="1"/>
    <col min="23" max="23" width="53.453125" style="756" bestFit="1" customWidth="1"/>
    <col min="24" max="28" width="8.6328125" style="756"/>
    <col min="29" max="29" width="10.1796875" style="756" bestFit="1" customWidth="1"/>
    <col min="30" max="30" width="11.1796875" style="756" bestFit="1" customWidth="1"/>
    <col min="31" max="31" width="8.6328125" style="756"/>
    <col min="32" max="32" width="25" style="756" customWidth="1"/>
    <col min="33" max="33" width="16.36328125" style="756" bestFit="1" customWidth="1"/>
    <col min="34" max="34" width="17.36328125" style="756" customWidth="1"/>
    <col min="35" max="35" width="14.6328125" style="756" customWidth="1"/>
    <col min="36" max="45" width="16" style="756" customWidth="1"/>
    <col min="46" max="46" width="35.6328125" style="756" bestFit="1" customWidth="1"/>
    <col min="47" max="47" width="29" style="756" customWidth="1"/>
    <col min="48" max="48" width="23.6328125" style="756" customWidth="1"/>
    <col min="49" max="16384" width="8.6328125" style="756"/>
  </cols>
  <sheetData>
    <row r="1" spans="1:23" ht="25">
      <c r="A1" s="733" t="s">
        <v>763</v>
      </c>
      <c r="B1" s="1646" t="s">
        <v>907</v>
      </c>
      <c r="C1" s="1646"/>
      <c r="D1" s="1646"/>
      <c r="E1" s="1646"/>
      <c r="F1" s="1646"/>
      <c r="G1" s="1646"/>
      <c r="H1" s="857"/>
    </row>
    <row r="2" spans="1:23" ht="14">
      <c r="B2" s="1647" t="s">
        <v>908</v>
      </c>
      <c r="C2" s="1647"/>
      <c r="D2" s="1647"/>
      <c r="E2" s="1647"/>
      <c r="F2" s="1647"/>
      <c r="G2" s="1647"/>
      <c r="H2" s="857"/>
    </row>
    <row r="3" spans="1:23" ht="18.5">
      <c r="B3" s="857"/>
      <c r="C3" s="857"/>
      <c r="D3" s="857"/>
      <c r="E3" s="857"/>
      <c r="F3" s="1183" t="s">
        <v>1103</v>
      </c>
      <c r="G3" s="857"/>
      <c r="H3" s="857"/>
    </row>
    <row r="4" spans="1:23">
      <c r="B4" s="1569" t="s">
        <v>1010</v>
      </c>
      <c r="C4" s="1569"/>
      <c r="D4" s="1569"/>
      <c r="E4" s="1569"/>
      <c r="F4" s="1569"/>
      <c r="G4" s="1569"/>
      <c r="H4" s="1569"/>
    </row>
    <row r="5" spans="1:23" ht="88" customHeight="1">
      <c r="B5" s="1569"/>
      <c r="C5" s="1569"/>
      <c r="D5" s="1569"/>
      <c r="E5" s="1569"/>
      <c r="F5" s="1569"/>
      <c r="G5" s="1569"/>
      <c r="H5" s="1569"/>
    </row>
    <row r="6" spans="1:23">
      <c r="B6" s="857"/>
      <c r="C6" s="857"/>
      <c r="D6" s="857"/>
      <c r="E6" s="857"/>
      <c r="F6" s="857"/>
      <c r="G6" s="857"/>
      <c r="H6" s="857"/>
    </row>
    <row r="7" spans="1:23" ht="33.75" customHeight="1" thickBot="1">
      <c r="B7" s="857"/>
      <c r="C7" s="857"/>
      <c r="D7" s="1184" t="s">
        <v>1024</v>
      </c>
      <c r="E7" s="857"/>
      <c r="F7" s="857"/>
      <c r="G7" s="857"/>
      <c r="H7" s="857"/>
      <c r="I7" s="1032"/>
      <c r="J7" s="1032"/>
    </row>
    <row r="8" spans="1:23" ht="19" thickBot="1">
      <c r="B8" s="1185" t="s">
        <v>2</v>
      </c>
      <c r="C8" s="1186" t="s">
        <v>1022</v>
      </c>
      <c r="D8" s="1186" t="s">
        <v>909</v>
      </c>
      <c r="E8" s="1186" t="s">
        <v>910</v>
      </c>
      <c r="F8" s="1186" t="s">
        <v>911</v>
      </c>
      <c r="G8" s="1187" t="s">
        <v>42</v>
      </c>
      <c r="H8" s="1188"/>
      <c r="I8" s="1030"/>
      <c r="J8" s="1030"/>
      <c r="U8" s="1031" t="s">
        <v>905</v>
      </c>
    </row>
    <row r="9" spans="1:23" ht="21.75" customHeight="1">
      <c r="B9" s="1189" t="s">
        <v>1020</v>
      </c>
      <c r="C9" s="1190" t="s">
        <v>1021</v>
      </c>
      <c r="D9" s="1190" t="s">
        <v>906</v>
      </c>
      <c r="E9" s="1190" t="s">
        <v>919</v>
      </c>
      <c r="F9" s="1190" t="s">
        <v>1023</v>
      </c>
      <c r="G9" s="1191">
        <v>2</v>
      </c>
      <c r="H9" s="857"/>
      <c r="J9" s="1025"/>
      <c r="U9" s="1026" t="s">
        <v>906</v>
      </c>
    </row>
    <row r="10" spans="1:23" ht="19" thickBot="1">
      <c r="B10" s="997"/>
      <c r="C10" s="998"/>
      <c r="D10" s="998"/>
      <c r="E10" s="998"/>
      <c r="F10" s="998"/>
      <c r="G10" s="999"/>
      <c r="I10" s="1005"/>
      <c r="J10" s="1005"/>
      <c r="K10" s="1022"/>
      <c r="L10" s="1022"/>
      <c r="M10" s="1022"/>
      <c r="N10" s="1022"/>
      <c r="U10" s="1003"/>
      <c r="W10" s="1003"/>
    </row>
    <row r="11" spans="1:23" ht="18.5">
      <c r="B11" s="997"/>
      <c r="C11" s="998"/>
      <c r="D11" s="998"/>
      <c r="E11" s="998"/>
      <c r="F11" s="998"/>
      <c r="G11" s="999"/>
      <c r="H11" s="1027" t="s">
        <v>292</v>
      </c>
      <c r="I11" s="1028"/>
      <c r="J11" s="1029"/>
      <c r="K11" s="1022"/>
      <c r="L11" s="1022"/>
      <c r="M11" s="1022"/>
      <c r="N11" s="1022"/>
      <c r="U11" s="1003"/>
      <c r="W11" s="1003"/>
    </row>
    <row r="12" spans="1:23" ht="18.5">
      <c r="B12" s="997"/>
      <c r="C12" s="998"/>
      <c r="D12" s="998"/>
      <c r="E12" s="998"/>
      <c r="F12" s="998"/>
      <c r="G12" s="999"/>
      <c r="H12" s="1021" t="s">
        <v>912</v>
      </c>
      <c r="I12" s="1020"/>
      <c r="J12" s="1020"/>
      <c r="K12" s="1022"/>
      <c r="L12" s="1022"/>
      <c r="M12" s="1022"/>
      <c r="N12" s="1022"/>
      <c r="U12" s="1003"/>
      <c r="W12" s="1003"/>
    </row>
    <row r="13" spans="1:23" ht="18.5">
      <c r="B13" s="997"/>
      <c r="C13" s="998"/>
      <c r="D13" s="998"/>
      <c r="E13" s="998"/>
      <c r="F13" s="998"/>
      <c r="G13" s="999"/>
      <c r="H13" s="1021" t="s">
        <v>912</v>
      </c>
      <c r="I13" s="1020"/>
      <c r="J13" s="1020"/>
      <c r="K13" s="1022"/>
      <c r="L13" s="1022"/>
      <c r="M13" s="1022"/>
      <c r="N13" s="1022"/>
      <c r="U13" s="1003"/>
      <c r="W13" s="1003"/>
    </row>
    <row r="14" spans="1:23" ht="18.5">
      <c r="B14" s="997"/>
      <c r="C14" s="998"/>
      <c r="D14" s="998"/>
      <c r="E14" s="998"/>
      <c r="F14" s="998"/>
      <c r="G14" s="999"/>
      <c r="H14" s="1021" t="s">
        <v>912</v>
      </c>
      <c r="I14" s="1020"/>
      <c r="J14" s="1020"/>
      <c r="K14" s="1022"/>
      <c r="L14" s="1022"/>
      <c r="M14" s="1022"/>
      <c r="N14" s="1022"/>
      <c r="U14" s="1003"/>
      <c r="W14" s="1003"/>
    </row>
    <row r="15" spans="1:23" ht="18.5">
      <c r="B15" s="997"/>
      <c r="C15" s="998"/>
      <c r="D15" s="998"/>
      <c r="E15" s="998"/>
      <c r="F15" s="998"/>
      <c r="G15" s="999"/>
      <c r="H15" s="1021" t="s">
        <v>912</v>
      </c>
      <c r="I15" s="1020"/>
      <c r="J15" s="1020"/>
      <c r="K15" s="1022"/>
      <c r="L15" s="1022"/>
      <c r="M15" s="1022"/>
      <c r="N15" s="1022"/>
      <c r="U15" s="1003"/>
      <c r="W15" s="1003"/>
    </row>
    <row r="16" spans="1:23" ht="18.5">
      <c r="B16" s="997"/>
      <c r="C16" s="998"/>
      <c r="D16" s="998"/>
      <c r="E16" s="998"/>
      <c r="F16" s="998"/>
      <c r="G16" s="999"/>
      <c r="H16" s="1021" t="s">
        <v>912</v>
      </c>
      <c r="I16" s="1020"/>
      <c r="J16" s="1020"/>
      <c r="K16" s="1022"/>
      <c r="L16" s="1022"/>
      <c r="M16" s="1022"/>
      <c r="N16" s="1022"/>
      <c r="U16" s="1003"/>
      <c r="W16" s="1003"/>
    </row>
    <row r="17" spans="2:34" ht="18.5">
      <c r="B17" s="997"/>
      <c r="C17" s="998"/>
      <c r="D17" s="998"/>
      <c r="E17" s="998"/>
      <c r="F17" s="998"/>
      <c r="G17" s="999"/>
      <c r="H17" s="1021" t="s">
        <v>912</v>
      </c>
      <c r="I17" s="1020"/>
      <c r="J17" s="1020"/>
      <c r="K17" s="1022"/>
      <c r="L17" s="1022"/>
      <c r="M17" s="1022"/>
      <c r="N17" s="1022"/>
      <c r="U17" s="1003"/>
      <c r="W17" s="1003"/>
    </row>
    <row r="18" spans="2:34" ht="18.5">
      <c r="B18" s="997"/>
      <c r="C18" s="998"/>
      <c r="D18" s="998"/>
      <c r="E18" s="998"/>
      <c r="F18" s="998"/>
      <c r="G18" s="999"/>
      <c r="H18" s="1021" t="s">
        <v>912</v>
      </c>
      <c r="I18" s="1020"/>
      <c r="J18" s="1020"/>
      <c r="K18" s="1022"/>
      <c r="L18" s="1022"/>
      <c r="M18" s="1022"/>
      <c r="N18" s="1022"/>
      <c r="U18" s="1003"/>
      <c r="W18" s="1003"/>
    </row>
    <row r="19" spans="2:34" ht="18.5">
      <c r="B19" s="997"/>
      <c r="C19" s="998"/>
      <c r="D19" s="998"/>
      <c r="E19" s="998"/>
      <c r="F19" s="998"/>
      <c r="G19" s="999"/>
      <c r="H19" s="1021" t="s">
        <v>912</v>
      </c>
      <c r="I19" s="1020"/>
      <c r="J19" s="1020"/>
      <c r="K19" s="1022"/>
      <c r="L19" s="1022"/>
      <c r="M19" s="1022"/>
      <c r="N19" s="1022"/>
      <c r="U19" s="1003"/>
      <c r="W19" s="1003"/>
    </row>
    <row r="20" spans="2:34" ht="18.5">
      <c r="B20" s="997"/>
      <c r="C20" s="998"/>
      <c r="D20" s="998"/>
      <c r="E20" s="998"/>
      <c r="F20" s="998"/>
      <c r="G20" s="999"/>
      <c r="H20" s="1021" t="s">
        <v>912</v>
      </c>
      <c r="I20" s="1020"/>
      <c r="J20" s="1020"/>
      <c r="K20" s="1022"/>
      <c r="L20" s="1022"/>
      <c r="M20" s="1022"/>
      <c r="N20" s="1022"/>
      <c r="U20" s="1003"/>
      <c r="W20" s="1003"/>
    </row>
    <row r="21" spans="2:34" ht="18.5">
      <c r="B21" s="997"/>
      <c r="C21" s="998"/>
      <c r="D21" s="998"/>
      <c r="E21" s="998"/>
      <c r="F21" s="998"/>
      <c r="G21" s="999"/>
      <c r="H21" s="1021" t="s">
        <v>912</v>
      </c>
      <c r="I21" s="1020"/>
      <c r="J21" s="1020"/>
      <c r="K21" s="1022"/>
      <c r="L21" s="1022"/>
      <c r="M21" s="1022"/>
      <c r="N21" s="1022"/>
      <c r="U21" s="1003"/>
      <c r="W21" s="1003"/>
    </row>
    <row r="22" spans="2:34" ht="18.5">
      <c r="B22" s="997"/>
      <c r="C22" s="998"/>
      <c r="D22" s="998"/>
      <c r="E22" s="998"/>
      <c r="F22" s="998"/>
      <c r="G22" s="999"/>
      <c r="H22" s="1021" t="s">
        <v>912</v>
      </c>
      <c r="I22" s="1020"/>
      <c r="J22" s="1020"/>
      <c r="K22" s="1022"/>
      <c r="L22" s="1022"/>
      <c r="M22" s="1022"/>
      <c r="N22" s="1022"/>
      <c r="U22" s="1003"/>
      <c r="W22" s="1003"/>
      <c r="AH22" s="1023"/>
    </row>
    <row r="23" spans="2:34" ht="19" thickBot="1">
      <c r="B23" s="1000"/>
      <c r="C23" s="1001"/>
      <c r="D23" s="1001"/>
      <c r="E23" s="1001"/>
      <c r="F23" s="1001"/>
      <c r="G23" s="1002"/>
      <c r="H23" s="1021" t="s">
        <v>912</v>
      </c>
      <c r="I23" s="1020"/>
      <c r="J23" s="1020"/>
      <c r="K23" s="1022"/>
      <c r="L23" s="1022"/>
      <c r="M23" s="1022"/>
      <c r="N23" s="1022"/>
      <c r="U23" s="1003"/>
      <c r="W23" s="1003"/>
      <c r="AH23" s="1023"/>
    </row>
    <row r="24" spans="2:34" ht="18.5">
      <c r="D24" s="1005"/>
      <c r="E24" s="1017"/>
      <c r="F24" s="1017"/>
      <c r="G24" s="1015"/>
      <c r="H24" s="1021" t="s">
        <v>912</v>
      </c>
      <c r="I24" s="1020"/>
      <c r="J24" s="1020"/>
      <c r="K24" s="1022"/>
      <c r="L24" s="1022"/>
      <c r="M24" s="1022"/>
      <c r="N24" s="1022"/>
      <c r="U24" s="1003"/>
      <c r="W24" s="1003"/>
      <c r="AH24" s="1023"/>
    </row>
    <row r="25" spans="2:34" ht="18.5">
      <c r="D25" s="1017"/>
      <c r="E25" s="1017"/>
      <c r="F25" s="1017"/>
      <c r="G25" s="1015"/>
      <c r="H25" s="1021" t="s">
        <v>912</v>
      </c>
      <c r="I25" s="1020"/>
      <c r="J25" s="1020"/>
      <c r="K25" s="1024"/>
      <c r="L25" s="1024"/>
      <c r="M25" s="1024"/>
      <c r="N25" s="1024"/>
      <c r="U25" s="1003"/>
      <c r="W25" s="1003"/>
      <c r="AH25" s="1023"/>
    </row>
    <row r="26" spans="2:34" ht="19" thickBot="1">
      <c r="D26" s="1017"/>
      <c r="E26" s="1017"/>
      <c r="F26" s="1017"/>
      <c r="G26" s="1015"/>
      <c r="H26" s="1019" t="s">
        <v>912</v>
      </c>
      <c r="I26" s="1020"/>
      <c r="J26" s="1020"/>
      <c r="U26" s="1003"/>
      <c r="W26" s="1003"/>
    </row>
    <row r="27" spans="2:34" ht="15" thickBot="1">
      <c r="D27" s="1017"/>
      <c r="E27" s="1017"/>
      <c r="F27" s="1017"/>
      <c r="G27" s="1015"/>
      <c r="H27" s="1015"/>
      <c r="I27" s="1018"/>
      <c r="J27" s="1018"/>
      <c r="K27" s="1015"/>
      <c r="L27" s="1015"/>
      <c r="M27" s="1015"/>
      <c r="U27" s="1003"/>
      <c r="W27" s="1003"/>
    </row>
    <row r="28" spans="2:34" ht="15" thickBot="1">
      <c r="B28" s="1648" t="s">
        <v>863</v>
      </c>
      <c r="C28" s="1649"/>
      <c r="D28" s="1649"/>
      <c r="E28" s="1649"/>
      <c r="F28" s="1649"/>
      <c r="G28" s="1650"/>
      <c r="H28" s="1015"/>
      <c r="I28" s="1015"/>
      <c r="J28" s="1015"/>
      <c r="K28" s="1015"/>
      <c r="L28" s="1015"/>
      <c r="M28" s="1015"/>
      <c r="U28" s="1003"/>
      <c r="W28" s="1003"/>
    </row>
    <row r="29" spans="2:34" ht="14.5">
      <c r="B29" s="1638"/>
      <c r="C29" s="1639"/>
      <c r="D29" s="1639"/>
      <c r="E29" s="1639"/>
      <c r="F29" s="1639"/>
      <c r="G29" s="1640"/>
      <c r="H29" s="1015"/>
      <c r="I29" s="1015"/>
      <c r="J29" s="1015"/>
      <c r="K29" s="1015"/>
      <c r="L29" s="1015"/>
      <c r="M29" s="1015"/>
      <c r="U29" s="1003"/>
      <c r="W29" s="1003"/>
    </row>
    <row r="30" spans="2:34" ht="14.5">
      <c r="B30" s="1641"/>
      <c r="C30" s="1289"/>
      <c r="D30" s="1289"/>
      <c r="E30" s="1289"/>
      <c r="F30" s="1289"/>
      <c r="G30" s="1642"/>
      <c r="H30" s="1015"/>
      <c r="I30" s="1015"/>
      <c r="J30" s="1015"/>
      <c r="K30" s="1015"/>
      <c r="L30" s="1015"/>
      <c r="M30" s="1015"/>
      <c r="U30" s="1003"/>
      <c r="W30" s="1003"/>
    </row>
    <row r="31" spans="2:34" ht="14.5">
      <c r="B31" s="1641"/>
      <c r="C31" s="1289"/>
      <c r="D31" s="1289"/>
      <c r="E31" s="1289"/>
      <c r="F31" s="1289"/>
      <c r="G31" s="1642"/>
      <c r="H31" s="749"/>
      <c r="I31" s="1015"/>
      <c r="J31" s="1015"/>
      <c r="K31" s="1015"/>
      <c r="L31" s="1015"/>
      <c r="M31" s="1015"/>
      <c r="U31" s="1003"/>
      <c r="W31" s="1003"/>
    </row>
    <row r="32" spans="2:34" ht="14.5">
      <c r="B32" s="1641"/>
      <c r="C32" s="1289"/>
      <c r="D32" s="1289"/>
      <c r="E32" s="1289"/>
      <c r="F32" s="1289"/>
      <c r="G32" s="1642"/>
      <c r="H32" s="1014"/>
      <c r="I32" s="1015"/>
      <c r="J32" s="1015"/>
      <c r="K32" s="1015"/>
      <c r="L32" s="1015"/>
      <c r="M32" s="1015"/>
      <c r="U32" s="1003"/>
      <c r="W32" s="1003"/>
    </row>
    <row r="33" spans="2:23" ht="14.5">
      <c r="B33" s="1641"/>
      <c r="C33" s="1289"/>
      <c r="D33" s="1289"/>
      <c r="E33" s="1289"/>
      <c r="F33" s="1289"/>
      <c r="G33" s="1642"/>
      <c r="H33" s="1014"/>
      <c r="I33" s="1015"/>
      <c r="J33" s="1015"/>
      <c r="K33" s="1016"/>
      <c r="L33" s="1016"/>
      <c r="M33" s="1016"/>
      <c r="U33" s="1003"/>
      <c r="W33" s="1003"/>
    </row>
    <row r="34" spans="2:23" ht="14.5">
      <c r="B34" s="1641"/>
      <c r="C34" s="1289"/>
      <c r="D34" s="1289"/>
      <c r="E34" s="1289"/>
      <c r="F34" s="1289"/>
      <c r="G34" s="1642"/>
      <c r="H34" s="1014"/>
      <c r="I34" s="1015"/>
      <c r="J34" s="1015"/>
      <c r="U34" s="1003"/>
      <c r="W34" s="1003"/>
    </row>
    <row r="35" spans="2:23" ht="15" thickBot="1">
      <c r="B35" s="1643"/>
      <c r="C35" s="1644"/>
      <c r="D35" s="1644"/>
      <c r="E35" s="1644"/>
      <c r="F35" s="1644"/>
      <c r="G35" s="1645"/>
      <c r="H35" s="1014"/>
      <c r="I35" s="1016"/>
      <c r="J35" s="1016"/>
      <c r="U35" s="1003"/>
      <c r="W35" s="1003"/>
    </row>
    <row r="36" spans="2:23">
      <c r="H36" s="1014"/>
      <c r="U36" s="1003"/>
      <c r="W36" s="1003"/>
    </row>
    <row r="37" spans="2:23">
      <c r="H37" s="1014"/>
      <c r="U37" s="1003"/>
      <c r="W37" s="1003"/>
    </row>
    <row r="38" spans="2:23">
      <c r="H38" s="1014"/>
      <c r="U38" s="1003"/>
      <c r="W38" s="1003"/>
    </row>
    <row r="39" spans="2:23">
      <c r="U39" s="1003"/>
      <c r="W39" s="1003"/>
    </row>
    <row r="40" spans="2:23">
      <c r="U40" s="1003"/>
      <c r="W40" s="1003"/>
    </row>
    <row r="41" spans="2:23">
      <c r="U41" s="1003"/>
      <c r="W41" s="1003"/>
    </row>
    <row r="42" spans="2:23">
      <c r="U42" s="1003"/>
      <c r="W42" s="1003"/>
    </row>
    <row r="43" spans="2:23">
      <c r="U43" s="1003"/>
      <c r="W43" s="1003"/>
    </row>
    <row r="44" spans="2:23">
      <c r="U44" s="1003"/>
      <c r="W44" s="1003"/>
    </row>
    <row r="45" spans="2:23">
      <c r="U45" s="1003"/>
      <c r="W45" s="1003"/>
    </row>
    <row r="46" spans="2:23">
      <c r="U46" s="1003"/>
      <c r="W46" s="1003"/>
    </row>
    <row r="47" spans="2:23">
      <c r="U47" s="1003"/>
      <c r="W47" s="1003"/>
    </row>
    <row r="48" spans="2:23">
      <c r="U48" s="1003"/>
      <c r="W48" s="1003"/>
    </row>
    <row r="49" spans="21:23">
      <c r="U49" s="1003"/>
      <c r="W49" s="1003"/>
    </row>
    <row r="50" spans="21:23">
      <c r="U50" s="1003"/>
      <c r="W50" s="1003"/>
    </row>
    <row r="51" spans="21:23">
      <c r="U51" s="1003"/>
      <c r="W51" s="1003"/>
    </row>
    <row r="52" spans="21:23">
      <c r="U52" s="1003"/>
      <c r="W52" s="1003"/>
    </row>
    <row r="53" spans="21:23">
      <c r="U53" s="1003"/>
      <c r="W53" s="1003"/>
    </row>
    <row r="54" spans="21:23">
      <c r="U54" s="1003"/>
      <c r="W54" s="1003"/>
    </row>
    <row r="55" spans="21:23">
      <c r="U55" s="1003"/>
      <c r="W55" s="1003"/>
    </row>
    <row r="56" spans="21:23">
      <c r="U56" s="1003"/>
      <c r="W56" s="1003"/>
    </row>
    <row r="57" spans="21:23">
      <c r="U57" s="1003"/>
      <c r="W57" s="1003"/>
    </row>
    <row r="58" spans="21:23">
      <c r="U58" s="1003"/>
      <c r="W58" s="1003"/>
    </row>
    <row r="59" spans="21:23">
      <c r="U59" s="1003"/>
      <c r="W59" s="1003"/>
    </row>
    <row r="60" spans="21:23">
      <c r="U60" s="1003"/>
      <c r="W60" s="1003"/>
    </row>
    <row r="61" spans="21:23">
      <c r="U61" s="1003"/>
      <c r="W61" s="1003"/>
    </row>
    <row r="62" spans="21:23">
      <c r="U62" s="1003"/>
      <c r="W62" s="1003"/>
    </row>
    <row r="63" spans="21:23">
      <c r="U63" s="1003"/>
      <c r="W63" s="1003"/>
    </row>
    <row r="64" spans="21:23">
      <c r="U64" s="1003"/>
      <c r="W64" s="1003"/>
    </row>
    <row r="65" spans="21:23">
      <c r="U65" s="1003"/>
      <c r="W65" s="1003"/>
    </row>
    <row r="66" spans="21:23">
      <c r="U66" s="1003"/>
      <c r="W66" s="1003"/>
    </row>
    <row r="67" spans="21:23">
      <c r="U67" s="1003"/>
      <c r="W67" s="1003"/>
    </row>
    <row r="68" spans="21:23">
      <c r="U68" s="1003"/>
      <c r="W68" s="1003"/>
    </row>
    <row r="69" spans="21:23">
      <c r="U69" s="1003"/>
      <c r="W69" s="1003"/>
    </row>
    <row r="70" spans="21:23">
      <c r="U70" s="1003"/>
      <c r="W70" s="1003"/>
    </row>
    <row r="71" spans="21:23">
      <c r="U71" s="1003"/>
      <c r="W71" s="1003"/>
    </row>
    <row r="72" spans="21:23">
      <c r="U72" s="1003"/>
      <c r="W72" s="1003"/>
    </row>
    <row r="73" spans="21:23">
      <c r="U73" s="1003"/>
      <c r="W73" s="1003"/>
    </row>
    <row r="74" spans="21:23">
      <c r="U74" s="1003"/>
      <c r="W74" s="1003"/>
    </row>
    <row r="75" spans="21:23">
      <c r="U75" s="1003"/>
      <c r="W75" s="1003"/>
    </row>
    <row r="76" spans="21:23">
      <c r="U76" s="1003"/>
      <c r="W76" s="1003"/>
    </row>
    <row r="77" spans="21:23">
      <c r="U77" s="1003"/>
      <c r="W77" s="1003"/>
    </row>
    <row r="78" spans="21:23">
      <c r="U78" s="1003"/>
      <c r="W78" s="1003"/>
    </row>
    <row r="79" spans="21:23">
      <c r="U79" s="1003"/>
      <c r="W79" s="1003"/>
    </row>
    <row r="80" spans="21:23">
      <c r="U80" s="1003"/>
      <c r="W80" s="1003"/>
    </row>
    <row r="81" spans="21:23">
      <c r="U81" s="1003"/>
      <c r="W81" s="1003"/>
    </row>
    <row r="82" spans="21:23">
      <c r="U82" s="1003"/>
      <c r="W82" s="1003"/>
    </row>
    <row r="199" spans="1:18" ht="14.5">
      <c r="B199" s="1006" t="s">
        <v>914</v>
      </c>
      <c r="C199" s="1006" t="s">
        <v>914</v>
      </c>
      <c r="D199" s="1006" t="s">
        <v>915</v>
      </c>
      <c r="E199" s="1006" t="s">
        <v>915</v>
      </c>
      <c r="F199" s="1006" t="s">
        <v>915</v>
      </c>
      <c r="G199" s="1006" t="s">
        <v>915</v>
      </c>
    </row>
    <row r="200" spans="1:18" ht="14.5">
      <c r="B200" s="1007" t="s">
        <v>906</v>
      </c>
      <c r="C200" s="1007" t="s">
        <v>905</v>
      </c>
      <c r="D200" s="1007" t="s">
        <v>917</v>
      </c>
      <c r="E200" s="1007" t="s">
        <v>918</v>
      </c>
      <c r="F200" s="1007" t="s">
        <v>919</v>
      </c>
      <c r="G200" s="1007" t="s">
        <v>199</v>
      </c>
      <c r="R200" s="1004"/>
    </row>
    <row r="201" spans="1:18" ht="26">
      <c r="B201" s="1009" t="s">
        <v>917</v>
      </c>
      <c r="C201" s="1008" t="s">
        <v>930</v>
      </c>
      <c r="D201" s="1010" t="s">
        <v>931</v>
      </c>
      <c r="E201" s="1011" t="s">
        <v>932</v>
      </c>
      <c r="F201" s="1012" t="s">
        <v>933</v>
      </c>
      <c r="G201" s="1011" t="s">
        <v>934</v>
      </c>
      <c r="R201" s="1005"/>
    </row>
    <row r="202" spans="1:18" ht="26">
      <c r="A202" s="1006" t="s">
        <v>913</v>
      </c>
      <c r="B202" s="1009" t="s">
        <v>945</v>
      </c>
      <c r="C202" s="1008" t="s">
        <v>946</v>
      </c>
      <c r="D202" s="1010" t="s">
        <v>947</v>
      </c>
      <c r="E202" s="1011" t="s">
        <v>948</v>
      </c>
      <c r="F202" s="1012" t="s">
        <v>949</v>
      </c>
      <c r="G202" s="1011" t="s">
        <v>950</v>
      </c>
      <c r="H202" s="1006" t="s">
        <v>915</v>
      </c>
      <c r="I202" s="1006" t="s">
        <v>915</v>
      </c>
      <c r="J202" s="1006" t="s">
        <v>915</v>
      </c>
      <c r="K202" s="1006" t="s">
        <v>915</v>
      </c>
      <c r="L202" s="1006" t="s">
        <v>915</v>
      </c>
      <c r="M202" s="1006" t="s">
        <v>915</v>
      </c>
      <c r="N202" s="1006" t="s">
        <v>915</v>
      </c>
      <c r="O202" s="1006" t="s">
        <v>915</v>
      </c>
      <c r="P202" s="1006" t="s">
        <v>915</v>
      </c>
      <c r="Q202" s="1006" t="s">
        <v>915</v>
      </c>
    </row>
    <row r="203" spans="1:18" ht="26">
      <c r="A203" s="1007" t="s">
        <v>916</v>
      </c>
      <c r="B203" s="1009" t="s">
        <v>919</v>
      </c>
      <c r="C203" s="1008" t="s">
        <v>961</v>
      </c>
      <c r="D203" s="1010" t="s">
        <v>962</v>
      </c>
      <c r="E203" s="1011" t="s">
        <v>963</v>
      </c>
      <c r="F203" s="1012" t="s">
        <v>964</v>
      </c>
      <c r="G203" s="1009"/>
      <c r="H203" s="1007" t="s">
        <v>920</v>
      </c>
      <c r="I203" s="1007" t="s">
        <v>921</v>
      </c>
      <c r="J203" s="1007" t="s">
        <v>922</v>
      </c>
      <c r="K203" s="1007" t="s">
        <v>923</v>
      </c>
      <c r="L203" s="1007" t="s">
        <v>924</v>
      </c>
      <c r="M203" s="1007" t="s">
        <v>925</v>
      </c>
      <c r="N203" s="1007" t="s">
        <v>926</v>
      </c>
      <c r="O203" s="1007" t="s">
        <v>927</v>
      </c>
      <c r="P203" s="1007" t="s">
        <v>928</v>
      </c>
      <c r="Q203" s="1007" t="s">
        <v>929</v>
      </c>
    </row>
    <row r="204" spans="1:18" ht="39">
      <c r="A204" s="1008" t="s">
        <v>905</v>
      </c>
      <c r="B204" s="1009" t="s">
        <v>973</v>
      </c>
      <c r="C204" s="1008" t="s">
        <v>974</v>
      </c>
      <c r="D204" s="1010" t="s">
        <v>975</v>
      </c>
      <c r="E204" s="1011" t="s">
        <v>976</v>
      </c>
      <c r="F204" s="1012" t="s">
        <v>977</v>
      </c>
      <c r="G204" s="1009"/>
      <c r="H204" s="1011" t="s">
        <v>935</v>
      </c>
      <c r="I204" s="1011" t="s">
        <v>936</v>
      </c>
      <c r="J204" s="1012" t="s">
        <v>937</v>
      </c>
      <c r="K204" s="1012" t="s">
        <v>938</v>
      </c>
      <c r="L204" s="1011" t="s">
        <v>939</v>
      </c>
      <c r="M204" s="1012" t="s">
        <v>940</v>
      </c>
      <c r="N204" s="1013" t="s">
        <v>941</v>
      </c>
      <c r="O204" s="1013" t="s">
        <v>942</v>
      </c>
      <c r="P204" s="1013" t="s">
        <v>943</v>
      </c>
      <c r="Q204" s="1013" t="s">
        <v>944</v>
      </c>
    </row>
    <row r="205" spans="1:18" ht="39">
      <c r="A205" s="1009" t="s">
        <v>906</v>
      </c>
      <c r="B205" s="1009" t="s">
        <v>920</v>
      </c>
      <c r="C205" s="1009"/>
      <c r="D205" s="1009"/>
      <c r="E205" s="1011" t="s">
        <v>983</v>
      </c>
      <c r="F205" s="1012" t="s">
        <v>984</v>
      </c>
      <c r="G205" s="1009"/>
      <c r="H205" s="1011" t="s">
        <v>951</v>
      </c>
      <c r="I205" s="1011" t="s">
        <v>952</v>
      </c>
      <c r="J205" s="1012" t="s">
        <v>953</v>
      </c>
      <c r="K205" s="1012" t="s">
        <v>954</v>
      </c>
      <c r="L205" s="1011" t="s">
        <v>955</v>
      </c>
      <c r="M205" s="1012" t="s">
        <v>956</v>
      </c>
      <c r="N205" s="1013" t="s">
        <v>957</v>
      </c>
      <c r="O205" s="1013" t="s">
        <v>958</v>
      </c>
      <c r="P205" s="1013" t="s">
        <v>959</v>
      </c>
      <c r="Q205" s="1013" t="s">
        <v>960</v>
      </c>
    </row>
    <row r="206" spans="1:18" ht="39">
      <c r="A206" s="1009"/>
      <c r="B206" s="1009" t="s">
        <v>987</v>
      </c>
      <c r="C206" s="1009"/>
      <c r="D206" s="1009"/>
      <c r="E206" s="1011" t="s">
        <v>988</v>
      </c>
      <c r="F206" s="1012" t="s">
        <v>989</v>
      </c>
      <c r="G206" s="1009"/>
      <c r="H206" s="1009"/>
      <c r="I206" s="1011" t="s">
        <v>965</v>
      </c>
      <c r="J206" s="1012" t="s">
        <v>966</v>
      </c>
      <c r="K206" s="1012" t="s">
        <v>967</v>
      </c>
      <c r="L206" s="1011" t="s">
        <v>968</v>
      </c>
      <c r="M206" s="1012" t="s">
        <v>969</v>
      </c>
      <c r="N206" s="1013" t="s">
        <v>970</v>
      </c>
      <c r="O206" s="1013"/>
      <c r="P206" s="1013" t="s">
        <v>971</v>
      </c>
      <c r="Q206" s="1013" t="s">
        <v>972</v>
      </c>
    </row>
    <row r="207" spans="1:18" ht="26">
      <c r="A207" s="1009"/>
      <c r="B207" s="1009" t="s">
        <v>992</v>
      </c>
      <c r="C207" s="1009"/>
      <c r="D207" s="1009"/>
      <c r="E207" s="1011" t="s">
        <v>993</v>
      </c>
      <c r="F207" s="1012" t="s">
        <v>994</v>
      </c>
      <c r="G207" s="1009"/>
      <c r="H207" s="1009"/>
      <c r="I207" s="1009"/>
      <c r="J207" s="1012" t="s">
        <v>978</v>
      </c>
      <c r="K207" s="1009"/>
      <c r="L207" s="1012" t="s">
        <v>979</v>
      </c>
      <c r="M207" s="1012" t="s">
        <v>980</v>
      </c>
      <c r="N207" s="1010" t="s">
        <v>981</v>
      </c>
      <c r="O207" s="1013"/>
      <c r="P207" s="1013"/>
      <c r="Q207" s="1013" t="s">
        <v>982</v>
      </c>
    </row>
    <row r="208" spans="1:18" ht="26">
      <c r="A208" s="1009"/>
      <c r="B208" s="1009" t="s">
        <v>997</v>
      </c>
      <c r="C208" s="1009"/>
      <c r="D208" s="1009"/>
      <c r="E208" s="1011" t="s">
        <v>998</v>
      </c>
      <c r="F208" s="1012" t="s">
        <v>999</v>
      </c>
      <c r="G208" s="1009"/>
      <c r="H208" s="1009"/>
      <c r="I208" s="1009"/>
      <c r="J208" s="1009"/>
      <c r="K208" s="1009"/>
      <c r="L208" s="1009"/>
      <c r="M208" s="1012" t="s">
        <v>985</v>
      </c>
      <c r="N208" s="1010" t="s">
        <v>986</v>
      </c>
      <c r="O208" s="1013"/>
      <c r="P208" s="1009"/>
      <c r="Q208" s="1009"/>
    </row>
    <row r="209" spans="1:17" ht="26">
      <c r="A209" s="1009"/>
      <c r="B209" s="1009" t="s">
        <v>1002</v>
      </c>
      <c r="C209" s="1009"/>
      <c r="D209" s="1009"/>
      <c r="E209" s="1011" t="s">
        <v>1003</v>
      </c>
      <c r="F209" s="1012" t="s">
        <v>1004</v>
      </c>
      <c r="G209" s="1009"/>
      <c r="H209" s="1009"/>
      <c r="I209" s="1009"/>
      <c r="J209" s="1009"/>
      <c r="K209" s="1009"/>
      <c r="L209" s="1009"/>
      <c r="M209" s="1012" t="s">
        <v>990</v>
      </c>
      <c r="N209" s="1010" t="s">
        <v>991</v>
      </c>
      <c r="O209" s="1009"/>
      <c r="P209" s="1009"/>
      <c r="Q209" s="1009"/>
    </row>
    <row r="210" spans="1:17" ht="13">
      <c r="A210" s="1009"/>
      <c r="B210" s="1009" t="s">
        <v>925</v>
      </c>
      <c r="C210" s="1009"/>
      <c r="D210" s="1009"/>
      <c r="E210" s="1009"/>
      <c r="F210" s="1009"/>
      <c r="G210" s="1009"/>
      <c r="H210" s="1009"/>
      <c r="I210" s="1009"/>
      <c r="J210" s="1009"/>
      <c r="K210" s="1009"/>
      <c r="L210" s="1009"/>
      <c r="M210" s="1012" t="s">
        <v>995</v>
      </c>
      <c r="N210" s="1010" t="s">
        <v>996</v>
      </c>
      <c r="O210" s="1009"/>
      <c r="P210" s="1009"/>
      <c r="Q210" s="1009"/>
    </row>
    <row r="211" spans="1:17" ht="13">
      <c r="A211" s="1009"/>
      <c r="B211" s="1009"/>
      <c r="C211" s="1009"/>
      <c r="D211" s="1009"/>
      <c r="E211" s="1009"/>
      <c r="F211" s="1009"/>
      <c r="G211" s="1009"/>
      <c r="H211" s="1009"/>
      <c r="I211" s="1009"/>
      <c r="J211" s="1009"/>
      <c r="K211" s="1009"/>
      <c r="L211" s="1009"/>
      <c r="M211" s="1012" t="s">
        <v>1000</v>
      </c>
      <c r="N211" s="1010" t="s">
        <v>1001</v>
      </c>
      <c r="O211" s="1009"/>
      <c r="P211" s="1009"/>
      <c r="Q211" s="1009"/>
    </row>
    <row r="212" spans="1:17" ht="13">
      <c r="A212" s="1009"/>
      <c r="B212" s="1009"/>
      <c r="C212" s="1009"/>
      <c r="D212" s="1009"/>
      <c r="E212" s="1009"/>
      <c r="F212" s="1009"/>
      <c r="G212" s="1009"/>
      <c r="H212" s="1009"/>
      <c r="I212" s="1009"/>
      <c r="J212" s="1009"/>
      <c r="K212" s="1009"/>
      <c r="L212" s="1009"/>
      <c r="M212" s="1012" t="s">
        <v>1005</v>
      </c>
      <c r="N212" s="1010" t="s">
        <v>1006</v>
      </c>
      <c r="O212" s="1009"/>
      <c r="P212" s="1009"/>
      <c r="Q212" s="1009"/>
    </row>
    <row r="213" spans="1:17" ht="13">
      <c r="A213" s="1009"/>
      <c r="H213" s="1009"/>
      <c r="I213" s="1009"/>
      <c r="J213" s="1009"/>
      <c r="K213" s="1009"/>
      <c r="L213" s="1009"/>
      <c r="M213" s="1012" t="s">
        <v>1007</v>
      </c>
      <c r="N213" s="1009"/>
      <c r="O213" s="1009"/>
      <c r="P213" s="1009"/>
      <c r="Q213" s="1009"/>
    </row>
    <row r="214" spans="1:17" ht="13">
      <c r="A214" s="1009"/>
      <c r="H214" s="1009"/>
      <c r="I214" s="1009"/>
      <c r="J214" s="1009"/>
      <c r="K214" s="1009"/>
      <c r="L214" s="1009"/>
      <c r="M214" s="1012" t="s">
        <v>1008</v>
      </c>
      <c r="N214" s="1009"/>
      <c r="O214" s="1009"/>
      <c r="P214" s="1009"/>
      <c r="Q214" s="1009"/>
    </row>
    <row r="215" spans="1:17" ht="13">
      <c r="A215" s="1009"/>
      <c r="H215" s="1009"/>
      <c r="I215" s="1009"/>
      <c r="J215" s="1009"/>
      <c r="K215" s="1009"/>
      <c r="L215" s="1009"/>
      <c r="M215" s="1012" t="s">
        <v>1009</v>
      </c>
      <c r="N215" s="1009"/>
      <c r="O215" s="1009"/>
      <c r="P215" s="1009"/>
      <c r="Q215" s="1009"/>
    </row>
  </sheetData>
  <sheetProtection algorithmName="SHA-512" hashValue="t00x+ij2dkEJtRDbDTgqHPOhZcsp4JqrOfifsPf0G51dUHFGdaGgu82NSj07RpdvEs74HajQGsIC6EGtQAUC0g==" saltValue="ii9h5gVWeq43aqB3ujuFaQ==" spinCount="100000" sheet="1" objects="1" scenarios="1"/>
  <mergeCells count="5">
    <mergeCell ref="B29:G35"/>
    <mergeCell ref="B1:G1"/>
    <mergeCell ref="B2:G2"/>
    <mergeCell ref="B28:G28"/>
    <mergeCell ref="B4:H5"/>
  </mergeCells>
  <dataValidations count="3">
    <dataValidation type="list" allowBlank="1" showInputMessage="1" showErrorMessage="1" sqref="D9:D23" xr:uid="{D1E0E5CF-E04D-4839-B5B6-62BDF3898AB1}">
      <formula1>$U$7:$U$9</formula1>
    </dataValidation>
    <dataValidation type="list" allowBlank="1" showInputMessage="1" showErrorMessage="1" sqref="AH28 E9:F23" xr:uid="{E9D2F07A-4F74-4738-BA12-7DD7AF65E8E6}">
      <formula1>INDIRECT(D9)</formula1>
    </dataValidation>
    <dataValidation type="list" showInputMessage="1" showErrorMessage="1" sqref="E24:F27 D25:D27" xr:uid="{0C48D498-7590-4A34-B762-706062DDD65D}">
      <formula1>#REF!</formula1>
    </dataValidation>
  </dataValidations>
  <hyperlinks>
    <hyperlink ref="A1" location="'Project Summary'!A1" display="Click to go back on Project summary tab" xr:uid="{4049C82B-8110-4532-9104-57BBBB7BBBDA}"/>
  </hyperlinks>
  <pageMargins left="0.7" right="0.7" top="0.75" bottom="0.75" header="0.3" footer="0.3"/>
  <pageSetup orientation="portrait" horizontalDpi="1200" verticalDpi="1200"/>
  <extLst>
    <ext xmlns:x14="http://schemas.microsoft.com/office/spreadsheetml/2009/9/main" uri="{CCE6A557-97BC-4b89-ADB6-D9C93CAAB3DF}">
      <x14:dataValidations xmlns:xm="http://schemas.microsoft.com/office/excel/2006/main" count="1">
        <x14:dataValidation type="list" allowBlank="1" showInputMessage="1" showErrorMessage="1" xr:uid="{51FFC70A-8139-457A-AA43-64568054217F}">
          <x14:formula1>
            <xm:f>'/Users/pradnyamarkale/Documents/PROJECTS/14_Sabana_QAQCJan2022/All Data QA QC/Users/pradnyamarkale/Documents/PROJECTS/09_CT HES Vendor Scorecard/2022-03/C:/Project/ECB Changes - Mithun/[2022 Commercial Kitchen Equipment  Data Collection.xlsx]List'!#REF!</xm:f>
          </x14:formula1>
          <xm:sqref>D9:D23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4" tint="0.39997558519241921"/>
    <pageSetUpPr fitToPage="1"/>
  </sheetPr>
  <dimension ref="A1:K41"/>
  <sheetViews>
    <sheetView zoomScale="80" zoomScaleNormal="80" workbookViewId="0">
      <selection activeCell="C9" sqref="C9"/>
    </sheetView>
  </sheetViews>
  <sheetFormatPr defaultColWidth="8.81640625" defaultRowHeight="12.5"/>
  <cols>
    <col min="1" max="1" width="21.453125" style="756" customWidth="1"/>
    <col min="2" max="2" width="18.1796875" style="756" customWidth="1"/>
    <col min="3" max="3" width="15.453125" style="756" customWidth="1"/>
    <col min="4" max="5" width="16.453125" style="756" customWidth="1"/>
    <col min="6" max="6" width="16" style="756" customWidth="1"/>
    <col min="7" max="9" width="16.453125" style="756" bestFit="1" customWidth="1"/>
    <col min="10" max="10" width="15" style="756" customWidth="1"/>
    <col min="11" max="11" width="14.81640625" style="756" customWidth="1"/>
    <col min="12" max="16384" width="8.81640625" style="756"/>
  </cols>
  <sheetData>
    <row r="1" spans="1:11" ht="31" customHeight="1">
      <c r="A1" s="733" t="s">
        <v>763</v>
      </c>
      <c r="B1" s="1559" t="s">
        <v>540</v>
      </c>
      <c r="C1" s="1559"/>
      <c r="D1" s="1559"/>
      <c r="E1" s="1559"/>
      <c r="F1" s="1559"/>
      <c r="G1" s="1559"/>
      <c r="H1" s="1559"/>
      <c r="I1" s="734"/>
      <c r="J1" s="734"/>
    </row>
    <row r="2" spans="1:11" ht="31" customHeight="1">
      <c r="B2" s="1655" t="s">
        <v>862</v>
      </c>
      <c r="C2" s="1655"/>
      <c r="D2" s="1655"/>
      <c r="E2" s="1655"/>
      <c r="F2" s="1655"/>
      <c r="G2" s="1655"/>
      <c r="H2" s="1655"/>
      <c r="I2" s="1655"/>
      <c r="J2" s="1655"/>
      <c r="K2" s="1655"/>
    </row>
    <row r="3" spans="1:11" ht="57" customHeight="1">
      <c r="B3" s="1655"/>
      <c r="C3" s="1655"/>
      <c r="D3" s="1655"/>
      <c r="E3" s="1655"/>
      <c r="F3" s="1655"/>
      <c r="G3" s="1655"/>
      <c r="H3" s="1655"/>
      <c r="I3" s="1655"/>
      <c r="J3" s="1655"/>
      <c r="K3" s="1655"/>
    </row>
    <row r="4" spans="1:11" ht="15.5">
      <c r="B4" s="1656" t="s">
        <v>517</v>
      </c>
      <c r="C4" s="1657"/>
      <c r="D4" s="1657"/>
      <c r="E4" s="1657"/>
      <c r="F4" s="1657"/>
      <c r="G4" s="1657"/>
      <c r="H4" s="1657"/>
      <c r="I4" s="1657"/>
      <c r="J4" s="1657"/>
      <c r="K4" s="1658"/>
    </row>
    <row r="5" spans="1:11" ht="89" customHeight="1">
      <c r="B5" s="1659" t="s">
        <v>1068</v>
      </c>
      <c r="C5" s="1660"/>
      <c r="D5" s="1660"/>
      <c r="E5" s="1660"/>
      <c r="F5" s="1660"/>
      <c r="G5" s="1660"/>
      <c r="H5" s="1660"/>
      <c r="I5" s="1660"/>
      <c r="J5" s="1660"/>
      <c r="K5" s="1661"/>
    </row>
    <row r="6" spans="1:11" ht="13.5" thickBot="1">
      <c r="B6" s="758"/>
      <c r="C6" s="759"/>
      <c r="D6" s="759"/>
      <c r="E6" s="759"/>
      <c r="F6" s="759"/>
      <c r="G6" s="759"/>
      <c r="H6" s="759"/>
      <c r="I6" s="857"/>
      <c r="J6" s="857"/>
      <c r="K6" s="857"/>
    </row>
    <row r="7" spans="1:11" s="760" customFormat="1">
      <c r="B7" s="1150" t="s">
        <v>879</v>
      </c>
      <c r="C7" s="1151"/>
      <c r="D7" s="1151"/>
      <c r="E7" s="1151"/>
      <c r="F7" s="1151"/>
      <c r="G7" s="1151"/>
      <c r="H7" s="1152"/>
    </row>
    <row r="8" spans="1:11" s="760" customFormat="1" ht="13" thickBot="1">
      <c r="B8" s="1153"/>
      <c r="C8" s="799" t="s">
        <v>11</v>
      </c>
      <c r="D8" s="799" t="s">
        <v>12</v>
      </c>
      <c r="E8" s="799" t="s">
        <v>13</v>
      </c>
      <c r="F8" s="799" t="s">
        <v>14</v>
      </c>
      <c r="G8" s="799" t="s">
        <v>15</v>
      </c>
      <c r="H8" s="1154" t="s">
        <v>16</v>
      </c>
    </row>
    <row r="9" spans="1:11" s="760" customFormat="1" ht="15" thickBot="1">
      <c r="B9" s="1153" t="s">
        <v>17</v>
      </c>
      <c r="C9" s="17"/>
      <c r="D9" s="17"/>
      <c r="E9" s="17"/>
      <c r="F9" s="17"/>
      <c r="G9" s="17"/>
      <c r="H9" s="858"/>
    </row>
    <row r="10" spans="1:11" s="760" customFormat="1" ht="15" thickBot="1">
      <c r="B10" s="1155"/>
      <c r="C10" s="1158" t="s">
        <v>18</v>
      </c>
      <c r="D10" s="1158" t="s">
        <v>19</v>
      </c>
      <c r="E10" s="1158" t="s">
        <v>20</v>
      </c>
      <c r="F10" s="1158" t="s">
        <v>21</v>
      </c>
      <c r="G10" s="799" t="s">
        <v>22</v>
      </c>
      <c r="H10" s="1154" t="s">
        <v>23</v>
      </c>
    </row>
    <row r="11" spans="1:11" s="760" customFormat="1" ht="15" thickBot="1">
      <c r="B11" s="1156"/>
      <c r="C11" s="18"/>
      <c r="D11" s="18"/>
      <c r="E11" s="18"/>
      <c r="F11" s="18"/>
      <c r="G11" s="17"/>
      <c r="H11" s="858"/>
    </row>
    <row r="12" spans="1:11" s="760" customFormat="1" ht="15" thickBot="1">
      <c r="B12" s="1157" t="s">
        <v>24</v>
      </c>
      <c r="C12" s="1170" t="s">
        <v>25</v>
      </c>
      <c r="D12" s="1170" t="s">
        <v>26</v>
      </c>
      <c r="E12" s="1158"/>
      <c r="F12" s="1159"/>
      <c r="G12" s="1160"/>
      <c r="H12" s="1161"/>
    </row>
    <row r="13" spans="1:11" s="760" customFormat="1" ht="14.5">
      <c r="B13" s="1171" t="s">
        <v>308</v>
      </c>
      <c r="C13" s="19"/>
      <c r="D13" s="20"/>
      <c r="E13" s="1162" t="s">
        <v>27</v>
      </c>
      <c r="F13" s="1163"/>
      <c r="G13" s="1164"/>
      <c r="H13" s="1165"/>
    </row>
    <row r="14" spans="1:11" s="760" customFormat="1" ht="14.5">
      <c r="B14" s="1171" t="s">
        <v>28</v>
      </c>
      <c r="C14" s="21"/>
      <c r="D14" s="22"/>
      <c r="E14" s="1162" t="s">
        <v>27</v>
      </c>
      <c r="F14" s="1163"/>
      <c r="G14" s="1164"/>
      <c r="H14" s="1165"/>
    </row>
    <row r="15" spans="1:11" s="760" customFormat="1" ht="15" thickBot="1">
      <c r="B15" s="1172" t="s">
        <v>29</v>
      </c>
      <c r="C15" s="859"/>
      <c r="D15" s="860"/>
      <c r="E15" s="1166" t="s">
        <v>27</v>
      </c>
      <c r="F15" s="1167"/>
      <c r="G15" s="1168"/>
      <c r="H15" s="1169"/>
    </row>
    <row r="16" spans="1:11" s="760" customFormat="1"/>
    <row r="17" spans="2:11" s="760" customFormat="1" ht="13" thickBot="1"/>
    <row r="18" spans="2:11" s="760" customFormat="1" ht="16" thickBot="1">
      <c r="B18" s="1652" t="s">
        <v>219</v>
      </c>
      <c r="C18" s="1653"/>
      <c r="D18" s="1653"/>
      <c r="E18" s="1653"/>
      <c r="F18" s="1653"/>
      <c r="G18" s="1653"/>
      <c r="H18" s="1653"/>
      <c r="I18" s="1653"/>
      <c r="J18" s="1653"/>
      <c r="K18" s="1654"/>
    </row>
    <row r="19" spans="2:11" s="760" customFormat="1" ht="26">
      <c r="B19" s="1173" t="s">
        <v>211</v>
      </c>
      <c r="C19" s="1174" t="s">
        <v>82</v>
      </c>
      <c r="D19" s="1174" t="s">
        <v>212</v>
      </c>
      <c r="E19" s="1174" t="s">
        <v>213</v>
      </c>
      <c r="F19" s="1174" t="s">
        <v>214</v>
      </c>
      <c r="G19" s="1174" t="s">
        <v>215</v>
      </c>
      <c r="H19" s="1174" t="s">
        <v>216</v>
      </c>
      <c r="I19" s="1174" t="s">
        <v>225</v>
      </c>
      <c r="J19" s="1174" t="s">
        <v>226</v>
      </c>
      <c r="K19" s="1175" t="s">
        <v>217</v>
      </c>
    </row>
    <row r="20" spans="2:11" s="760" customFormat="1" ht="13">
      <c r="B20" s="1176" t="s">
        <v>224</v>
      </c>
      <c r="C20" s="1177">
        <v>1</v>
      </c>
      <c r="D20" s="1178">
        <v>0.8</v>
      </c>
      <c r="E20" s="1178">
        <v>0.85</v>
      </c>
      <c r="F20" s="1179">
        <v>2200</v>
      </c>
      <c r="G20" s="1180">
        <v>12</v>
      </c>
      <c r="H20" s="1178">
        <v>0.8</v>
      </c>
      <c r="I20" s="1181">
        <v>70</v>
      </c>
      <c r="J20" s="1181">
        <v>75</v>
      </c>
      <c r="K20" s="1182">
        <v>2000</v>
      </c>
    </row>
    <row r="21" spans="2:11" s="760" customFormat="1">
      <c r="B21" s="222"/>
      <c r="C21" s="84"/>
      <c r="D21" s="85"/>
      <c r="E21" s="85"/>
      <c r="F21" s="86"/>
      <c r="G21" s="87"/>
      <c r="H21" s="85"/>
      <c r="I21" s="71"/>
      <c r="J21" s="71"/>
      <c r="K21" s="88"/>
    </row>
    <row r="22" spans="2:11" s="760" customFormat="1">
      <c r="B22" s="222"/>
      <c r="C22" s="84"/>
      <c r="D22" s="85"/>
      <c r="E22" s="85"/>
      <c r="F22" s="86"/>
      <c r="G22" s="87"/>
      <c r="H22" s="85"/>
      <c r="I22" s="71"/>
      <c r="J22" s="71"/>
      <c r="K22" s="88"/>
    </row>
    <row r="23" spans="2:11" s="760" customFormat="1">
      <c r="B23" s="222"/>
      <c r="C23" s="84"/>
      <c r="D23" s="85"/>
      <c r="E23" s="85"/>
      <c r="F23" s="86"/>
      <c r="G23" s="87"/>
      <c r="H23" s="85"/>
      <c r="I23" s="71"/>
      <c r="J23" s="71"/>
      <c r="K23" s="88"/>
    </row>
    <row r="24" spans="2:11" s="760" customFormat="1">
      <c r="B24" s="222"/>
      <c r="C24" s="84"/>
      <c r="D24" s="85"/>
      <c r="E24" s="85"/>
      <c r="F24" s="86"/>
      <c r="G24" s="87"/>
      <c r="H24" s="85"/>
      <c r="I24" s="71"/>
      <c r="J24" s="71"/>
      <c r="K24" s="88"/>
    </row>
    <row r="25" spans="2:11" s="760" customFormat="1">
      <c r="B25" s="222"/>
      <c r="C25" s="84"/>
      <c r="D25" s="85"/>
      <c r="E25" s="85"/>
      <c r="F25" s="86"/>
      <c r="G25" s="87"/>
      <c r="H25" s="85"/>
      <c r="I25" s="71"/>
      <c r="J25" s="71"/>
      <c r="K25" s="88"/>
    </row>
    <row r="26" spans="2:11" s="760" customFormat="1">
      <c r="B26" s="223"/>
      <c r="C26" s="89"/>
      <c r="D26" s="90"/>
      <c r="E26" s="90"/>
      <c r="F26" s="91"/>
      <c r="G26" s="92"/>
      <c r="H26" s="90"/>
      <c r="I26" s="93"/>
      <c r="J26" s="93"/>
      <c r="K26" s="94"/>
    </row>
    <row r="27" spans="2:11" s="760" customFormat="1">
      <c r="B27" s="223"/>
      <c r="C27" s="89"/>
      <c r="D27" s="90"/>
      <c r="E27" s="90"/>
      <c r="F27" s="91"/>
      <c r="G27" s="92"/>
      <c r="H27" s="90"/>
      <c r="I27" s="93"/>
      <c r="J27" s="93"/>
      <c r="K27" s="94"/>
    </row>
    <row r="28" spans="2:11" s="760" customFormat="1">
      <c r="B28" s="223"/>
      <c r="C28" s="89"/>
      <c r="D28" s="90"/>
      <c r="E28" s="90"/>
      <c r="F28" s="91"/>
      <c r="G28" s="92"/>
      <c r="H28" s="90"/>
      <c r="I28" s="93"/>
      <c r="J28" s="93"/>
      <c r="K28" s="94"/>
    </row>
    <row r="29" spans="2:11" s="760" customFormat="1">
      <c r="B29" s="223"/>
      <c r="C29" s="89"/>
      <c r="D29" s="90"/>
      <c r="E29" s="90"/>
      <c r="F29" s="91"/>
      <c r="G29" s="92"/>
      <c r="H29" s="90"/>
      <c r="I29" s="93"/>
      <c r="J29" s="93"/>
      <c r="K29" s="94"/>
    </row>
    <row r="30" spans="2:11" s="760" customFormat="1" ht="13" thickBot="1">
      <c r="B30" s="224"/>
      <c r="C30" s="95"/>
      <c r="D30" s="96"/>
      <c r="E30" s="96"/>
      <c r="F30" s="97"/>
      <c r="G30" s="98"/>
      <c r="H30" s="96"/>
      <c r="I30" s="99"/>
      <c r="J30" s="99"/>
      <c r="K30" s="100"/>
    </row>
    <row r="34" spans="2:11" ht="13">
      <c r="B34" s="1662" t="s">
        <v>863</v>
      </c>
      <c r="C34" s="1662"/>
      <c r="D34" s="1662"/>
      <c r="E34" s="1662"/>
      <c r="F34" s="1662"/>
      <c r="G34" s="1662"/>
      <c r="H34" s="1662"/>
      <c r="I34" s="1662"/>
      <c r="J34" s="1662"/>
      <c r="K34" s="1662"/>
    </row>
    <row r="35" spans="2:11">
      <c r="B35" s="1651"/>
      <c r="C35" s="1651"/>
      <c r="D35" s="1651"/>
      <c r="E35" s="1651"/>
      <c r="F35" s="1651"/>
      <c r="G35" s="1651"/>
      <c r="H35" s="1651"/>
      <c r="I35" s="1651"/>
      <c r="J35" s="1651"/>
      <c r="K35" s="1651"/>
    </row>
    <row r="36" spans="2:11">
      <c r="B36" s="1651"/>
      <c r="C36" s="1651"/>
      <c r="D36" s="1651"/>
      <c r="E36" s="1651"/>
      <c r="F36" s="1651"/>
      <c r="G36" s="1651"/>
      <c r="H36" s="1651"/>
      <c r="I36" s="1651"/>
      <c r="J36" s="1651"/>
      <c r="K36" s="1651"/>
    </row>
    <row r="37" spans="2:11">
      <c r="B37" s="1651"/>
      <c r="C37" s="1651"/>
      <c r="D37" s="1651"/>
      <c r="E37" s="1651"/>
      <c r="F37" s="1651"/>
      <c r="G37" s="1651"/>
      <c r="H37" s="1651"/>
      <c r="I37" s="1651"/>
      <c r="J37" s="1651"/>
      <c r="K37" s="1651"/>
    </row>
    <row r="38" spans="2:11">
      <c r="B38" s="1651"/>
      <c r="C38" s="1651"/>
      <c r="D38" s="1651"/>
      <c r="E38" s="1651"/>
      <c r="F38" s="1651"/>
      <c r="G38" s="1651"/>
      <c r="H38" s="1651"/>
      <c r="I38" s="1651"/>
      <c r="J38" s="1651"/>
      <c r="K38" s="1651"/>
    </row>
    <row r="39" spans="2:11">
      <c r="B39" s="1651"/>
      <c r="C39" s="1651"/>
      <c r="D39" s="1651"/>
      <c r="E39" s="1651"/>
      <c r="F39" s="1651"/>
      <c r="G39" s="1651"/>
      <c r="H39" s="1651"/>
      <c r="I39" s="1651"/>
      <c r="J39" s="1651"/>
      <c r="K39" s="1651"/>
    </row>
    <row r="40" spans="2:11">
      <c r="B40" s="1651"/>
      <c r="C40" s="1651"/>
      <c r="D40" s="1651"/>
      <c r="E40" s="1651"/>
      <c r="F40" s="1651"/>
      <c r="G40" s="1651"/>
      <c r="H40" s="1651"/>
      <c r="I40" s="1651"/>
      <c r="J40" s="1651"/>
      <c r="K40" s="1651"/>
    </row>
    <row r="41" spans="2:11">
      <c r="B41" s="1651"/>
      <c r="C41" s="1651"/>
      <c r="D41" s="1651"/>
      <c r="E41" s="1651"/>
      <c r="F41" s="1651"/>
      <c r="G41" s="1651"/>
      <c r="H41" s="1651"/>
      <c r="I41" s="1651"/>
      <c r="J41" s="1651"/>
      <c r="K41" s="1651"/>
    </row>
  </sheetData>
  <sheetProtection algorithmName="SHA-512" hashValue="CTS6M6W2bUQhDZROHB4F5IeTfAo1PNuFJKtNKQPZsZuC9hLzxTFBqJke6tp0yDNfmGk+aiDRZUzIzrZ9Q5SEuQ==" saltValue="SOkBdHve8jn2gn8mHT46Sg==" spinCount="100000" sheet="1" formatCells="0"/>
  <mergeCells count="7">
    <mergeCell ref="B35:K41"/>
    <mergeCell ref="B18:K18"/>
    <mergeCell ref="B1:H1"/>
    <mergeCell ref="B2:K3"/>
    <mergeCell ref="B4:K4"/>
    <mergeCell ref="B5:K5"/>
    <mergeCell ref="B34:K34"/>
  </mergeCells>
  <dataValidations count="2">
    <dataValidation type="decimal" allowBlank="1" showInputMessage="1" showErrorMessage="1" sqref="C9:H9 C11:H11" xr:uid="{00000000-0002-0000-1600-000000000000}">
      <formula1>0</formula1>
      <formula2>1</formula2>
    </dataValidation>
    <dataValidation type="decimal" allowBlank="1" showInputMessage="1" showErrorMessage="1" sqref="C13:D15" xr:uid="{00000000-0002-0000-1600-000001000000}">
      <formula1>0</formula1>
      <formula2>8</formula2>
    </dataValidation>
  </dataValidations>
  <hyperlinks>
    <hyperlink ref="A1" location="'Project Summary'!A1" display="Click to go back on Project summary tab" xr:uid="{572C83D2-BC09-4F4E-9CF9-D129CF14531E}"/>
  </hyperlinks>
  <pageMargins left="0.7" right="0.7" top="0.75" bottom="0.75" header="0.3" footer="0.3"/>
  <pageSetup scale="68" orientation="landscape"/>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66A98-AF53-4A49-9B65-BFEFBAFC0E85}">
  <sheetPr codeName="Sheet17">
    <tabColor theme="7" tint="0.39997558519241921"/>
  </sheetPr>
  <dimension ref="A1:I52"/>
  <sheetViews>
    <sheetView zoomScale="80" zoomScaleNormal="80" workbookViewId="0">
      <selection activeCell="C13" sqref="C13"/>
    </sheetView>
  </sheetViews>
  <sheetFormatPr defaultColWidth="9.453125" defaultRowHeight="12.5"/>
  <cols>
    <col min="1" max="1" width="18.36328125" style="742" customWidth="1"/>
    <col min="2" max="2" width="26" style="742" bestFit="1" customWidth="1"/>
    <col min="3" max="3" width="24.453125" style="742" bestFit="1" customWidth="1"/>
    <col min="4" max="4" width="19" style="742" customWidth="1"/>
    <col min="5" max="5" width="36.453125" style="742" bestFit="1" customWidth="1"/>
    <col min="6" max="6" width="18.6328125" style="741" customWidth="1"/>
    <col min="7" max="7" width="9.453125" style="741"/>
    <col min="8" max="8" width="9.453125" style="742" customWidth="1"/>
    <col min="9" max="9" width="32.453125" style="742" hidden="1" customWidth="1"/>
    <col min="10" max="10" width="9.453125" style="742" customWidth="1"/>
    <col min="11" max="16384" width="9.453125" style="742"/>
  </cols>
  <sheetData>
    <row r="1" spans="1:7" ht="37.5">
      <c r="A1" s="733" t="s">
        <v>763</v>
      </c>
      <c r="B1" s="1669" t="s">
        <v>1071</v>
      </c>
      <c r="C1" s="1670"/>
      <c r="D1" s="1670"/>
      <c r="E1" s="1670"/>
    </row>
    <row r="2" spans="1:7" ht="46" customHeight="1">
      <c r="A2" s="1033"/>
      <c r="B2" s="1675" t="s">
        <v>1072</v>
      </c>
      <c r="C2" s="1675"/>
      <c r="D2" s="1675"/>
      <c r="E2" s="1675"/>
    </row>
    <row r="3" spans="1:7" ht="21" customHeight="1">
      <c r="B3" s="1655" t="s">
        <v>862</v>
      </c>
      <c r="C3" s="1655"/>
      <c r="D3" s="1655"/>
      <c r="E3" s="1655"/>
      <c r="F3" s="743"/>
    </row>
    <row r="4" spans="1:7" ht="87" customHeight="1">
      <c r="A4" s="753"/>
      <c r="B4" s="1655"/>
      <c r="C4" s="1655"/>
      <c r="D4" s="1655"/>
      <c r="E4" s="1655"/>
      <c r="F4" s="743"/>
    </row>
    <row r="5" spans="1:7" ht="18" customHeight="1">
      <c r="B5" s="1666" t="s">
        <v>873</v>
      </c>
      <c r="C5" s="1667"/>
      <c r="D5" s="1667"/>
      <c r="E5" s="1667"/>
      <c r="F5" s="1668"/>
      <c r="G5" s="744"/>
    </row>
    <row r="6" spans="1:7" ht="48" customHeight="1">
      <c r="B6" s="1666"/>
      <c r="C6" s="1667"/>
      <c r="D6" s="1667"/>
      <c r="E6" s="1667"/>
      <c r="F6" s="1668"/>
    </row>
    <row r="7" spans="1:7" ht="24" customHeight="1">
      <c r="A7" s="1671"/>
      <c r="B7" s="1671"/>
      <c r="C7" s="1671"/>
      <c r="D7" s="1671"/>
    </row>
    <row r="8" spans="1:7" ht="15.5">
      <c r="B8" s="1663" t="s">
        <v>517</v>
      </c>
      <c r="C8" s="1663"/>
      <c r="D8" s="1663"/>
      <c r="E8" s="1663"/>
    </row>
    <row r="9" spans="1:7" ht="70.25" customHeight="1">
      <c r="B9" s="1664" t="s">
        <v>874</v>
      </c>
      <c r="C9" s="1664"/>
      <c r="D9" s="1664"/>
      <c r="E9" s="1664"/>
    </row>
    <row r="10" spans="1:7">
      <c r="B10" s="1664"/>
      <c r="C10" s="1664"/>
      <c r="D10" s="1664"/>
      <c r="E10" s="1664"/>
    </row>
    <row r="11" spans="1:7" ht="13" thickBot="1"/>
    <row r="12" spans="1:7" s="746" customFormat="1" ht="13.5" thickBot="1">
      <c r="B12" s="1141" t="s">
        <v>497</v>
      </c>
      <c r="C12" s="1147" t="s">
        <v>25</v>
      </c>
      <c r="D12" s="1147" t="s">
        <v>26</v>
      </c>
      <c r="E12" s="1144"/>
      <c r="F12" s="745"/>
      <c r="G12" s="745"/>
    </row>
    <row r="13" spans="1:7" s="746" customFormat="1" ht="14">
      <c r="B13" s="1142" t="s">
        <v>308</v>
      </c>
      <c r="C13" s="273"/>
      <c r="D13" s="274"/>
      <c r="E13" s="1145" t="s">
        <v>27</v>
      </c>
      <c r="F13" s="745"/>
      <c r="G13" s="745"/>
    </row>
    <row r="14" spans="1:7" s="746" customFormat="1" ht="14">
      <c r="B14" s="1142" t="s">
        <v>28</v>
      </c>
      <c r="C14" s="275"/>
      <c r="D14" s="276"/>
      <c r="E14" s="1145" t="s">
        <v>27</v>
      </c>
      <c r="F14" s="745"/>
      <c r="G14" s="745"/>
    </row>
    <row r="15" spans="1:7" s="746" customFormat="1" ht="14.5" thickBot="1">
      <c r="B15" s="1143" t="s">
        <v>29</v>
      </c>
      <c r="C15" s="277"/>
      <c r="D15" s="278"/>
      <c r="E15" s="1146" t="s">
        <v>27</v>
      </c>
      <c r="F15" s="745"/>
      <c r="G15" s="745"/>
    </row>
    <row r="16" spans="1:7" s="746" customFormat="1">
      <c r="F16" s="745"/>
      <c r="G16" s="745"/>
    </row>
    <row r="17" spans="2:7" s="746" customFormat="1">
      <c r="B17" s="279"/>
      <c r="C17" s="1137" t="s">
        <v>498</v>
      </c>
      <c r="F17" s="745"/>
      <c r="G17" s="745"/>
    </row>
    <row r="18" spans="2:7" s="746" customFormat="1">
      <c r="B18" s="279"/>
      <c r="C18" s="1137" t="s">
        <v>499</v>
      </c>
      <c r="F18" s="745"/>
      <c r="G18" s="745"/>
    </row>
    <row r="19" spans="2:7" s="746" customFormat="1">
      <c r="B19" s="279"/>
      <c r="C19" s="1137" t="s">
        <v>393</v>
      </c>
      <c r="F19" s="745"/>
      <c r="G19" s="745"/>
    </row>
    <row r="20" spans="2:7" s="746" customFormat="1" ht="25">
      <c r="B20" s="279"/>
      <c r="C20" s="1138" t="s">
        <v>500</v>
      </c>
      <c r="F20" s="745"/>
      <c r="G20" s="745"/>
    </row>
    <row r="21" spans="2:7" s="746" customFormat="1">
      <c r="B21" s="279"/>
      <c r="C21" s="1137" t="s">
        <v>397</v>
      </c>
      <c r="F21" s="745"/>
      <c r="G21" s="745"/>
    </row>
    <row r="22" spans="2:7" s="746" customFormat="1" ht="25">
      <c r="B22" s="279"/>
      <c r="C22" s="1139" t="s">
        <v>501</v>
      </c>
      <c r="F22" s="745"/>
      <c r="G22" s="745"/>
    </row>
    <row r="23" spans="2:7" s="746" customFormat="1">
      <c r="B23" s="279"/>
      <c r="C23" s="1137" t="s">
        <v>502</v>
      </c>
      <c r="F23" s="745"/>
      <c r="G23" s="745"/>
    </row>
    <row r="24" spans="2:7" s="746" customFormat="1">
      <c r="B24" s="279"/>
      <c r="C24" s="1137" t="s">
        <v>503</v>
      </c>
      <c r="D24" s="746" t="s">
        <v>875</v>
      </c>
      <c r="F24" s="745"/>
      <c r="G24" s="745"/>
    </row>
    <row r="25" spans="2:7" s="746" customFormat="1">
      <c r="B25" s="279"/>
      <c r="C25" s="1140" t="s">
        <v>761</v>
      </c>
      <c r="F25" s="745"/>
      <c r="G25" s="745"/>
    </row>
    <row r="26" spans="2:7" s="746" customFormat="1">
      <c r="F26" s="745"/>
      <c r="G26" s="745"/>
    </row>
    <row r="27" spans="2:7" s="746" customFormat="1" ht="13">
      <c r="B27" s="1665" t="s">
        <v>504</v>
      </c>
      <c r="C27" s="1665"/>
      <c r="D27" s="747"/>
      <c r="E27" s="1665" t="s">
        <v>505</v>
      </c>
      <c r="F27" s="1665"/>
      <c r="G27" s="745"/>
    </row>
    <row r="28" spans="2:7" s="746" customFormat="1">
      <c r="B28" s="279"/>
      <c r="C28" s="1137" t="s">
        <v>506</v>
      </c>
      <c r="D28" s="748"/>
      <c r="E28" s="279"/>
      <c r="F28" s="1137" t="s">
        <v>507</v>
      </c>
      <c r="G28" s="745"/>
    </row>
    <row r="29" spans="2:7" s="746" customFormat="1">
      <c r="B29" s="279"/>
      <c r="C29" s="1137" t="s">
        <v>508</v>
      </c>
      <c r="D29" s="748"/>
      <c r="E29" s="279"/>
      <c r="F29" s="1137" t="s">
        <v>509</v>
      </c>
      <c r="G29" s="745"/>
    </row>
    <row r="30" spans="2:7" s="746" customFormat="1">
      <c r="B30" s="279"/>
      <c r="C30" s="1137" t="s">
        <v>400</v>
      </c>
      <c r="D30" s="748"/>
      <c r="E30" s="279"/>
      <c r="F30" s="1137" t="s">
        <v>400</v>
      </c>
      <c r="G30" s="745"/>
    </row>
    <row r="31" spans="2:7" s="746" customFormat="1">
      <c r="B31" s="279"/>
      <c r="C31" s="1137" t="s">
        <v>510</v>
      </c>
      <c r="D31" s="748"/>
      <c r="E31" s="279"/>
      <c r="F31" s="1137" t="s">
        <v>510</v>
      </c>
      <c r="G31" s="745"/>
    </row>
    <row r="32" spans="2:7" s="745" customFormat="1">
      <c r="C32" s="1148"/>
      <c r="F32" s="1149"/>
    </row>
    <row r="33" spans="1:9" s="746" customFormat="1" ht="13">
      <c r="B33" s="1665" t="s">
        <v>511</v>
      </c>
      <c r="C33" s="1665"/>
      <c r="D33" s="747"/>
      <c r="E33" s="1665" t="s">
        <v>512</v>
      </c>
      <c r="F33" s="1665"/>
      <c r="G33" s="745"/>
    </row>
    <row r="34" spans="1:9" s="746" customFormat="1">
      <c r="B34" s="279"/>
      <c r="C34" s="1137" t="s">
        <v>513</v>
      </c>
      <c r="D34" s="748"/>
      <c r="E34" s="279"/>
      <c r="F34" s="1137" t="s">
        <v>514</v>
      </c>
      <c r="G34" s="745"/>
    </row>
    <row r="35" spans="1:9" s="746" customFormat="1">
      <c r="B35" s="279"/>
      <c r="C35" s="1137" t="s">
        <v>515</v>
      </c>
      <c r="D35" s="748"/>
      <c r="E35" s="279"/>
      <c r="F35" s="1137" t="s">
        <v>516</v>
      </c>
      <c r="G35" s="745"/>
    </row>
    <row r="36" spans="1:9" s="746" customFormat="1">
      <c r="B36" s="279"/>
      <c r="C36" s="1137" t="s">
        <v>400</v>
      </c>
      <c r="D36" s="748"/>
      <c r="E36" s="279"/>
      <c r="F36" s="1137" t="s">
        <v>400</v>
      </c>
      <c r="G36" s="745"/>
    </row>
    <row r="37" spans="1:9" s="746" customFormat="1">
      <c r="B37" s="279"/>
      <c r="C37" s="1137" t="s">
        <v>510</v>
      </c>
      <c r="D37" s="748"/>
      <c r="E37" s="279"/>
      <c r="F37" s="1137" t="s">
        <v>510</v>
      </c>
      <c r="G37" s="745"/>
    </row>
    <row r="38" spans="1:9">
      <c r="C38" s="741"/>
    </row>
    <row r="39" spans="1:9" ht="13">
      <c r="B39" s="1672" t="s">
        <v>863</v>
      </c>
      <c r="C39" s="1673"/>
      <c r="D39" s="1673"/>
      <c r="E39" s="1673"/>
      <c r="F39" s="1674"/>
      <c r="G39" s="749"/>
      <c r="I39" s="750" t="s">
        <v>822</v>
      </c>
    </row>
    <row r="40" spans="1:9">
      <c r="B40" s="1285"/>
      <c r="C40" s="1286"/>
      <c r="D40" s="1286"/>
      <c r="E40" s="1286"/>
      <c r="F40" s="1287"/>
      <c r="G40" s="751"/>
      <c r="I40" s="750" t="s">
        <v>823</v>
      </c>
    </row>
    <row r="41" spans="1:9">
      <c r="B41" s="1288"/>
      <c r="C41" s="1289"/>
      <c r="D41" s="1289"/>
      <c r="E41" s="1289"/>
      <c r="F41" s="1290"/>
      <c r="G41" s="751"/>
      <c r="I41" s="750" t="s">
        <v>824</v>
      </c>
    </row>
    <row r="42" spans="1:9">
      <c r="B42" s="1288"/>
      <c r="C42" s="1289"/>
      <c r="D42" s="1289"/>
      <c r="E42" s="1289"/>
      <c r="F42" s="1290"/>
      <c r="G42" s="751"/>
      <c r="I42" s="750" t="s">
        <v>825</v>
      </c>
    </row>
    <row r="43" spans="1:9">
      <c r="B43" s="1288"/>
      <c r="C43" s="1289"/>
      <c r="D43" s="1289"/>
      <c r="E43" s="1289"/>
      <c r="F43" s="1290"/>
      <c r="G43" s="751"/>
      <c r="I43" s="750" t="s">
        <v>826</v>
      </c>
    </row>
    <row r="44" spans="1:9">
      <c r="B44" s="1288"/>
      <c r="C44" s="1289"/>
      <c r="D44" s="1289"/>
      <c r="E44" s="1289"/>
      <c r="F44" s="1290"/>
      <c r="G44" s="751"/>
      <c r="I44" s="750" t="s">
        <v>827</v>
      </c>
    </row>
    <row r="45" spans="1:9" ht="25">
      <c r="B45" s="1288"/>
      <c r="C45" s="1289"/>
      <c r="D45" s="1289"/>
      <c r="E45" s="1289"/>
      <c r="F45" s="1290"/>
      <c r="G45" s="751"/>
      <c r="I45" s="750" t="s">
        <v>828</v>
      </c>
    </row>
    <row r="46" spans="1:9" ht="13" thickBot="1">
      <c r="B46" s="1291"/>
      <c r="C46" s="1292"/>
      <c r="D46" s="1292"/>
      <c r="E46" s="1292"/>
      <c r="F46" s="1293"/>
      <c r="G46" s="751"/>
      <c r="I46" s="752" t="s">
        <v>829</v>
      </c>
    </row>
    <row r="47" spans="1:9">
      <c r="A47" s="735"/>
    </row>
    <row r="48" spans="1:9">
      <c r="A48" s="735"/>
    </row>
    <row r="49" spans="1:1">
      <c r="A49" s="735"/>
    </row>
    <row r="50" spans="1:1">
      <c r="A50" s="735"/>
    </row>
    <row r="51" spans="1:1">
      <c r="A51" s="735"/>
    </row>
    <row r="52" spans="1:1">
      <c r="A52" s="735"/>
    </row>
  </sheetData>
  <sheetProtection algorithmName="SHA-512" hashValue="Q1tFbNpJvTwQBiD4YtAI8rXhbJ2Vb6iGcJrw71hDreyww2SBoOqH6slu+j0DlLCFxwq52EqZ1wTGbWv2kz84rA==" saltValue="Wm/ekZtjrWDGaUmY47lnRw==" spinCount="100000" sheet="1" objects="1" scenarios="1"/>
  <mergeCells count="13">
    <mergeCell ref="B1:E1"/>
    <mergeCell ref="A7:D7"/>
    <mergeCell ref="B33:C33"/>
    <mergeCell ref="E33:F33"/>
    <mergeCell ref="B39:F39"/>
    <mergeCell ref="B2:E2"/>
    <mergeCell ref="B40:F46"/>
    <mergeCell ref="B3:E4"/>
    <mergeCell ref="B8:E8"/>
    <mergeCell ref="B9:E10"/>
    <mergeCell ref="B27:C27"/>
    <mergeCell ref="E27:F27"/>
    <mergeCell ref="B5:F6"/>
  </mergeCells>
  <dataValidations count="3">
    <dataValidation type="list" allowBlank="1" showInputMessage="1" showErrorMessage="1" sqref="B24" xr:uid="{73DAA17F-1FC9-4B3A-B5A8-7C518D8E1F22}">
      <formula1>"1-Natural gas, 2-Electric, 3-Oil, 4-Propane, 5-Other"</formula1>
    </dataValidation>
    <dataValidation type="decimal" allowBlank="1" showInputMessage="1" showErrorMessage="1" sqref="C13:D15" xr:uid="{8DC9EB43-551F-45D6-BD27-7E0B0132D3AD}">
      <formula1>0</formula1>
      <formula2>8</formula2>
    </dataValidation>
    <dataValidation type="list" allowBlank="1" showInputMessage="1" showErrorMessage="1" sqref="E34 B28 E28 B34" xr:uid="{060870D1-64B8-4AED-9F80-C4CB88C9F205}">
      <formula1>$I$39:$I$46</formula1>
    </dataValidation>
  </dataValidations>
  <hyperlinks>
    <hyperlink ref="A1" location="'Project Summary'!A1" display="Click to go back on Project summary tab" xr:uid="{A807B908-3B7C-4AA9-9CE4-F90A18D49C03}"/>
  </hyperlinks>
  <pageMargins left="0.7" right="0.7" top="0.75" bottom="0.75" header="0.3" footer="0.3"/>
  <pageSetup orientation="portrait"/>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15"/>
  <sheetViews>
    <sheetView zoomScaleNormal="100" workbookViewId="0">
      <selection activeCell="C38" sqref="C38"/>
    </sheetView>
  </sheetViews>
  <sheetFormatPr defaultColWidth="8.453125" defaultRowHeight="12.5"/>
  <cols>
    <col min="1" max="2" width="8.453125" style="1"/>
    <col min="3" max="3" width="29.453125" style="1" bestFit="1" customWidth="1"/>
    <col min="4" max="4" width="13.453125" style="1" bestFit="1" customWidth="1"/>
    <col min="5" max="5" width="10.453125" style="1" customWidth="1"/>
    <col min="6" max="6" width="19.453125" style="1" customWidth="1"/>
    <col min="7" max="7" width="8.453125" style="1"/>
    <col min="8" max="8" width="29.453125" style="1" customWidth="1"/>
    <col min="9" max="10" width="8.453125" style="1"/>
    <col min="11" max="11" width="21.453125" style="1" customWidth="1"/>
    <col min="12" max="16384" width="8.453125" style="1"/>
  </cols>
  <sheetData>
    <row r="1" spans="1:11" ht="20">
      <c r="A1" s="1680" t="s">
        <v>404</v>
      </c>
      <c r="B1" s="1680"/>
      <c r="C1" s="1680"/>
      <c r="D1" s="1680"/>
      <c r="E1" s="1680"/>
      <c r="F1" s="1680"/>
      <c r="G1" s="1680"/>
      <c r="H1" s="1680"/>
      <c r="I1" s="1680"/>
      <c r="J1" s="227"/>
    </row>
    <row r="2" spans="1:11" ht="14">
      <c r="A2" s="43"/>
      <c r="B2" s="43"/>
      <c r="C2" s="246" t="s">
        <v>4</v>
      </c>
      <c r="D2" s="1681" t="e">
        <f>'Project Summary'!#REF!</f>
        <v>#REF!</v>
      </c>
      <c r="E2" s="1681"/>
      <c r="F2" s="1681"/>
      <c r="G2" s="1681"/>
      <c r="H2" s="101"/>
      <c r="I2" s="101"/>
      <c r="J2" s="101"/>
    </row>
    <row r="3" spans="1:11" s="24" customFormat="1" ht="21" customHeight="1" thickBot="1">
      <c r="A3" s="43"/>
      <c r="B3" s="43"/>
      <c r="C3" s="108"/>
      <c r="D3" s="44"/>
      <c r="E3" s="44"/>
      <c r="F3" s="44"/>
      <c r="G3" s="44"/>
      <c r="H3" s="43"/>
      <c r="I3" s="43"/>
      <c r="J3" s="43"/>
    </row>
    <row r="4" spans="1:11" ht="25">
      <c r="B4" s="230"/>
      <c r="C4" s="239" t="s">
        <v>409</v>
      </c>
      <c r="D4" s="231" t="s">
        <v>24</v>
      </c>
      <c r="E4" s="232" t="s">
        <v>25</v>
      </c>
      <c r="F4" s="233" t="s">
        <v>26</v>
      </c>
    </row>
    <row r="5" spans="1:11" ht="25">
      <c r="B5" s="228"/>
      <c r="C5" s="240" t="s">
        <v>410</v>
      </c>
      <c r="D5" s="229" t="s">
        <v>308</v>
      </c>
      <c r="E5" s="228"/>
      <c r="F5" s="234"/>
    </row>
    <row r="6" spans="1:11">
      <c r="B6" s="228"/>
      <c r="C6" s="240" t="s">
        <v>393</v>
      </c>
      <c r="D6" s="229" t="s">
        <v>28</v>
      </c>
      <c r="E6" s="228"/>
      <c r="F6" s="234"/>
    </row>
    <row r="7" spans="1:11" ht="25">
      <c r="B7" s="228"/>
      <c r="C7" s="235" t="s">
        <v>394</v>
      </c>
      <c r="D7" s="229" t="s">
        <v>29</v>
      </c>
      <c r="E7" s="228"/>
      <c r="F7" s="234"/>
    </row>
    <row r="8" spans="1:11">
      <c r="B8" s="228"/>
      <c r="C8" s="241" t="s">
        <v>395</v>
      </c>
      <c r="D8" s="1692" t="s">
        <v>450</v>
      </c>
      <c r="E8" s="1693"/>
      <c r="F8" s="234"/>
    </row>
    <row r="9" spans="1:11" ht="13" thickBot="1">
      <c r="B9" s="236"/>
      <c r="C9" s="242" t="s">
        <v>397</v>
      </c>
      <c r="D9" s="1678" t="s">
        <v>31</v>
      </c>
      <c r="E9" s="1694"/>
      <c r="F9" s="237"/>
    </row>
    <row r="10" spans="1:11" ht="13" thickBot="1">
      <c r="B10" s="28"/>
      <c r="C10" s="28"/>
      <c r="D10" s="28"/>
      <c r="E10" s="238"/>
      <c r="F10" s="28"/>
    </row>
    <row r="11" spans="1:11" ht="13">
      <c r="B11" s="1684" t="s">
        <v>398</v>
      </c>
      <c r="C11" s="1685"/>
      <c r="D11" s="1684" t="s">
        <v>399</v>
      </c>
      <c r="E11" s="1695"/>
      <c r="F11" s="1685"/>
      <c r="G11" s="1684" t="s">
        <v>402</v>
      </c>
      <c r="H11" s="1685"/>
      <c r="I11" s="1686" t="s">
        <v>403</v>
      </c>
      <c r="J11" s="1687"/>
      <c r="K11" s="1688"/>
    </row>
    <row r="12" spans="1:11">
      <c r="B12" s="1696"/>
      <c r="C12" s="1697"/>
      <c r="D12" s="1696"/>
      <c r="E12" s="1698"/>
      <c r="F12" s="1697"/>
      <c r="G12" s="1689"/>
      <c r="H12" s="1690"/>
      <c r="I12" s="1689"/>
      <c r="J12" s="1691"/>
      <c r="K12" s="1690"/>
    </row>
    <row r="13" spans="1:11">
      <c r="B13" s="228"/>
      <c r="C13" s="243" t="s">
        <v>405</v>
      </c>
      <c r="D13" s="228"/>
      <c r="E13" s="1682" t="s">
        <v>406</v>
      </c>
      <c r="F13" s="1683"/>
      <c r="G13" s="228"/>
      <c r="H13" s="243" t="s">
        <v>407</v>
      </c>
      <c r="I13" s="228"/>
      <c r="J13" s="1682" t="s">
        <v>408</v>
      </c>
      <c r="K13" s="1683"/>
    </row>
    <row r="14" spans="1:11" ht="13" thickBot="1">
      <c r="B14" s="236"/>
      <c r="C14" s="244" t="s">
        <v>400</v>
      </c>
      <c r="D14" s="236"/>
      <c r="E14" s="1676" t="s">
        <v>400</v>
      </c>
      <c r="F14" s="1677"/>
      <c r="G14" s="236"/>
      <c r="H14" s="244" t="s">
        <v>400</v>
      </c>
      <c r="I14" s="236"/>
      <c r="J14" s="1676" t="s">
        <v>400</v>
      </c>
      <c r="K14" s="1677"/>
    </row>
    <row r="15" spans="1:11" ht="13" thickBot="1">
      <c r="B15" s="236"/>
      <c r="C15" s="245" t="s">
        <v>401</v>
      </c>
      <c r="D15" s="236"/>
      <c r="E15" s="1678" t="s">
        <v>401</v>
      </c>
      <c r="F15" s="1679"/>
      <c r="G15" s="236"/>
      <c r="H15" s="245" t="s">
        <v>401</v>
      </c>
      <c r="I15" s="236"/>
      <c r="J15" s="1678" t="s">
        <v>401</v>
      </c>
      <c r="K15" s="1679"/>
    </row>
  </sheetData>
  <mergeCells count="18">
    <mergeCell ref="D12:F12"/>
    <mergeCell ref="J13:K13"/>
    <mergeCell ref="J14:K14"/>
    <mergeCell ref="J15:K15"/>
    <mergeCell ref="A1:I1"/>
    <mergeCell ref="D2:G2"/>
    <mergeCell ref="E13:F13"/>
    <mergeCell ref="E14:F14"/>
    <mergeCell ref="E15:F15"/>
    <mergeCell ref="G11:H11"/>
    <mergeCell ref="I11:K11"/>
    <mergeCell ref="G12:H12"/>
    <mergeCell ref="I12:K12"/>
    <mergeCell ref="D8:E8"/>
    <mergeCell ref="D9:E9"/>
    <mergeCell ref="B11:C11"/>
    <mergeCell ref="D11:F11"/>
    <mergeCell ref="B12:C12"/>
  </mergeCells>
  <pageMargins left="0.7" right="0.7" top="0.75" bottom="0.75" header="0.3" footer="0.3"/>
  <pageSetup scale="54" orientation="portrait"/>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8" tint="0.59999389629810485"/>
  </sheetPr>
  <dimension ref="A1:K55"/>
  <sheetViews>
    <sheetView zoomScale="80" zoomScaleNormal="80" workbookViewId="0">
      <selection activeCell="B10" sqref="B10"/>
    </sheetView>
  </sheetViews>
  <sheetFormatPr defaultColWidth="8.453125" defaultRowHeight="12.5"/>
  <cols>
    <col min="1" max="1" width="15.453125" style="735" customWidth="1"/>
    <col min="2" max="2" width="19.453125" style="735" customWidth="1"/>
    <col min="3" max="3" width="41.453125" style="735" customWidth="1"/>
    <col min="4" max="4" width="17" style="735" customWidth="1"/>
    <col min="5" max="5" width="8.453125" style="735" bestFit="1" customWidth="1"/>
    <col min="6" max="6" width="14.453125" style="735" customWidth="1"/>
    <col min="7" max="7" width="15" style="735" customWidth="1"/>
    <col min="8" max="8" width="18.453125" style="735" bestFit="1" customWidth="1"/>
    <col min="9" max="9" width="14.453125" style="735" customWidth="1"/>
    <col min="10" max="10" width="8.453125" style="735"/>
    <col min="11" max="11" width="13.453125" style="735" customWidth="1"/>
    <col min="12" max="16384" width="8.453125" style="735"/>
  </cols>
  <sheetData>
    <row r="1" spans="1:11" ht="37.5">
      <c r="A1" s="733" t="s">
        <v>763</v>
      </c>
      <c r="B1" s="1699" t="s">
        <v>422</v>
      </c>
      <c r="C1" s="1699"/>
      <c r="D1" s="1699"/>
      <c r="E1" s="1699"/>
      <c r="F1" s="1699"/>
      <c r="G1" s="1699"/>
      <c r="H1" s="1699"/>
      <c r="I1" s="1699"/>
      <c r="J1" s="1699"/>
      <c r="K1" s="1699"/>
    </row>
    <row r="2" spans="1:11" ht="20" customHeight="1">
      <c r="A2" s="733"/>
      <c r="B2" s="1701" t="s">
        <v>862</v>
      </c>
      <c r="C2" s="1701"/>
      <c r="D2" s="1701"/>
      <c r="E2" s="1701"/>
      <c r="F2" s="1701"/>
      <c r="G2" s="736"/>
      <c r="H2" s="734"/>
      <c r="I2" s="734"/>
      <c r="J2" s="734"/>
    </row>
    <row r="3" spans="1:11" ht="78" customHeight="1">
      <c r="A3" s="733"/>
      <c r="B3" s="1701"/>
      <c r="C3" s="1701"/>
      <c r="D3" s="1701"/>
      <c r="E3" s="1701"/>
      <c r="F3" s="1701"/>
      <c r="G3" s="736"/>
      <c r="H3" s="734"/>
      <c r="I3" s="734"/>
      <c r="J3" s="734"/>
    </row>
    <row r="4" spans="1:11" ht="20" customHeight="1">
      <c r="A4" s="733"/>
      <c r="B4" s="1702" t="s">
        <v>871</v>
      </c>
      <c r="C4" s="1702"/>
      <c r="D4" s="1702"/>
      <c r="E4" s="1702"/>
      <c r="F4" s="1702"/>
      <c r="G4" s="734"/>
      <c r="H4" s="734"/>
      <c r="I4" s="734"/>
      <c r="J4" s="734"/>
    </row>
    <row r="5" spans="1:11" ht="58" customHeight="1">
      <c r="A5" s="733"/>
      <c r="B5" s="1702"/>
      <c r="C5" s="1702"/>
      <c r="D5" s="1702"/>
      <c r="E5" s="1702"/>
      <c r="F5" s="1702"/>
      <c r="G5" s="734"/>
      <c r="H5" s="734"/>
      <c r="I5" s="734"/>
      <c r="J5" s="734"/>
    </row>
    <row r="7" spans="1:11" ht="15.5">
      <c r="B7" s="1703" t="s">
        <v>517</v>
      </c>
      <c r="C7" s="1703"/>
      <c r="D7" s="1703"/>
      <c r="E7" s="1703"/>
      <c r="F7" s="1703"/>
    </row>
    <row r="8" spans="1:11" ht="115" customHeight="1">
      <c r="B8" s="1704" t="s">
        <v>1069</v>
      </c>
      <c r="C8" s="1704"/>
      <c r="D8" s="1704"/>
      <c r="E8" s="1704"/>
      <c r="F8" s="1704"/>
      <c r="G8" s="737"/>
    </row>
    <row r="9" spans="1:11" ht="16.25" customHeight="1" thickBot="1">
      <c r="B9" s="738"/>
      <c r="C9" s="738"/>
    </row>
    <row r="10" spans="1:11" s="739" customFormat="1">
      <c r="B10" s="292"/>
      <c r="C10" s="1125" t="s">
        <v>409</v>
      </c>
      <c r="D10" s="1129" t="s">
        <v>24</v>
      </c>
      <c r="E10" s="1131" t="s">
        <v>25</v>
      </c>
      <c r="F10" s="1132" t="s">
        <v>26</v>
      </c>
    </row>
    <row r="11" spans="1:11" s="739" customFormat="1">
      <c r="B11" s="234"/>
      <c r="C11" s="1126" t="s">
        <v>410</v>
      </c>
      <c r="D11" s="1130" t="s">
        <v>308</v>
      </c>
      <c r="E11" s="228"/>
      <c r="F11" s="234"/>
    </row>
    <row r="12" spans="1:11" s="739" customFormat="1">
      <c r="B12" s="234"/>
      <c r="C12" s="1126" t="s">
        <v>393</v>
      </c>
      <c r="D12" s="1130" t="s">
        <v>28</v>
      </c>
      <c r="E12" s="228"/>
      <c r="F12" s="234"/>
    </row>
    <row r="13" spans="1:11" s="739" customFormat="1" ht="25">
      <c r="B13" s="234"/>
      <c r="C13" s="1127" t="s">
        <v>872</v>
      </c>
      <c r="D13" s="1130" t="s">
        <v>29</v>
      </c>
      <c r="E13" s="228"/>
      <c r="F13" s="234"/>
    </row>
    <row r="14" spans="1:11" s="739" customFormat="1">
      <c r="B14" s="234"/>
      <c r="C14" s="1127" t="s">
        <v>395</v>
      </c>
      <c r="D14" s="1705" t="s">
        <v>396</v>
      </c>
      <c r="E14" s="1706"/>
      <c r="F14" s="234"/>
    </row>
    <row r="15" spans="1:11" s="739" customFormat="1">
      <c r="B15" s="234"/>
      <c r="C15" s="1126" t="s">
        <v>400</v>
      </c>
      <c r="D15" s="1707" t="s">
        <v>31</v>
      </c>
      <c r="E15" s="1707"/>
      <c r="F15" s="634"/>
    </row>
    <row r="16" spans="1:11" s="739" customFormat="1" ht="13" thickBot="1">
      <c r="B16" s="237"/>
      <c r="C16" s="1128" t="s">
        <v>397</v>
      </c>
      <c r="D16" s="1710" t="s">
        <v>762</v>
      </c>
      <c r="E16" s="1711"/>
      <c r="F16" s="237"/>
    </row>
    <row r="17" spans="2:11" s="739" customFormat="1">
      <c r="B17" s="500"/>
      <c r="C17" s="740"/>
    </row>
    <row r="18" spans="2:11" s="739" customFormat="1" ht="13" thickBot="1">
      <c r="B18" s="500"/>
      <c r="C18" s="740"/>
    </row>
    <row r="19" spans="2:11" s="739" customFormat="1" ht="13">
      <c r="B19" s="1708" t="s">
        <v>411</v>
      </c>
      <c r="C19" s="1709"/>
      <c r="D19" s="1709" t="s">
        <v>412</v>
      </c>
      <c r="E19" s="1709"/>
      <c r="F19" s="1709"/>
      <c r="G19" s="1709" t="s">
        <v>418</v>
      </c>
      <c r="H19" s="1709"/>
      <c r="I19" s="1709" t="s">
        <v>419</v>
      </c>
      <c r="J19" s="1709"/>
      <c r="K19" s="1712"/>
    </row>
    <row r="20" spans="2:11" s="739" customFormat="1" ht="13">
      <c r="B20" s="1135" t="s">
        <v>116</v>
      </c>
      <c r="C20" s="1133" t="s">
        <v>413</v>
      </c>
      <c r="D20" s="1136" t="s">
        <v>414</v>
      </c>
      <c r="E20" s="1713" t="s">
        <v>413</v>
      </c>
      <c r="F20" s="1713"/>
      <c r="G20" s="1136" t="s">
        <v>420</v>
      </c>
      <c r="H20" s="1133" t="s">
        <v>413</v>
      </c>
      <c r="I20" s="289" t="s">
        <v>421</v>
      </c>
      <c r="J20" s="1713" t="s">
        <v>413</v>
      </c>
      <c r="K20" s="1714"/>
    </row>
    <row r="21" spans="2:11" s="739" customFormat="1">
      <c r="B21" s="257"/>
      <c r="C21" s="1133" t="s">
        <v>415</v>
      </c>
      <c r="D21" s="25"/>
      <c r="E21" s="1713" t="s">
        <v>415</v>
      </c>
      <c r="F21" s="1713"/>
      <c r="G21" s="25"/>
      <c r="H21" s="1133" t="s">
        <v>415</v>
      </c>
      <c r="I21" s="25"/>
      <c r="J21" s="1713" t="s">
        <v>415</v>
      </c>
      <c r="K21" s="1714"/>
    </row>
    <row r="22" spans="2:11" s="739" customFormat="1">
      <c r="B22" s="258"/>
      <c r="C22" s="1133" t="s">
        <v>416</v>
      </c>
      <c r="D22" s="290"/>
      <c r="E22" s="1713" t="s">
        <v>416</v>
      </c>
      <c r="F22" s="1713"/>
      <c r="G22" s="290"/>
      <c r="H22" s="1133" t="s">
        <v>416</v>
      </c>
      <c r="I22" s="290"/>
      <c r="J22" s="1713" t="s">
        <v>416</v>
      </c>
      <c r="K22" s="1714"/>
    </row>
    <row r="23" spans="2:11" s="739" customFormat="1">
      <c r="B23" s="258"/>
      <c r="C23" s="1133" t="s">
        <v>417</v>
      </c>
      <c r="D23" s="290"/>
      <c r="E23" s="1713" t="s">
        <v>417</v>
      </c>
      <c r="F23" s="1713"/>
      <c r="G23" s="290"/>
      <c r="H23" s="1133" t="s">
        <v>417</v>
      </c>
      <c r="I23" s="290"/>
      <c r="J23" s="1713" t="s">
        <v>417</v>
      </c>
      <c r="K23" s="1714"/>
    </row>
    <row r="24" spans="2:11" s="739" customFormat="1" ht="13" thickBot="1">
      <c r="B24" s="259"/>
      <c r="C24" s="1134" t="s">
        <v>522</v>
      </c>
      <c r="D24" s="291"/>
      <c r="E24" s="1715" t="s">
        <v>522</v>
      </c>
      <c r="F24" s="1715"/>
      <c r="G24" s="291"/>
      <c r="H24" s="1134" t="s">
        <v>522</v>
      </c>
      <c r="I24" s="291"/>
      <c r="J24" s="1715" t="s">
        <v>522</v>
      </c>
      <c r="K24" s="1716"/>
    </row>
    <row r="25" spans="2:11" s="739" customFormat="1" ht="13" thickBot="1"/>
    <row r="26" spans="2:11" s="739" customFormat="1" ht="13">
      <c r="B26" s="1708" t="s">
        <v>411</v>
      </c>
      <c r="C26" s="1709"/>
      <c r="D26" s="1709" t="s">
        <v>412</v>
      </c>
      <c r="E26" s="1709"/>
      <c r="F26" s="1709"/>
      <c r="G26" s="1709" t="s">
        <v>418</v>
      </c>
      <c r="H26" s="1709"/>
      <c r="I26" s="1709" t="s">
        <v>419</v>
      </c>
      <c r="J26" s="1709"/>
      <c r="K26" s="1712"/>
    </row>
    <row r="27" spans="2:11" s="739" customFormat="1" ht="13">
      <c r="B27" s="1135" t="s">
        <v>116</v>
      </c>
      <c r="C27" s="1133" t="s">
        <v>413</v>
      </c>
      <c r="D27" s="1136" t="s">
        <v>414</v>
      </c>
      <c r="E27" s="1713" t="s">
        <v>413</v>
      </c>
      <c r="F27" s="1713"/>
      <c r="G27" s="1136" t="s">
        <v>420</v>
      </c>
      <c r="H27" s="1133" t="s">
        <v>413</v>
      </c>
      <c r="I27" s="1136" t="s">
        <v>421</v>
      </c>
      <c r="J27" s="1713" t="s">
        <v>413</v>
      </c>
      <c r="K27" s="1714"/>
    </row>
    <row r="28" spans="2:11" s="739" customFormat="1">
      <c r="B28" s="257"/>
      <c r="C28" s="1133" t="s">
        <v>415</v>
      </c>
      <c r="D28" s="25"/>
      <c r="E28" s="1713" t="s">
        <v>415</v>
      </c>
      <c r="F28" s="1713"/>
      <c r="G28" s="25"/>
      <c r="H28" s="1133" t="s">
        <v>415</v>
      </c>
      <c r="I28" s="25"/>
      <c r="J28" s="1713" t="s">
        <v>415</v>
      </c>
      <c r="K28" s="1714"/>
    </row>
    <row r="29" spans="2:11" s="739" customFormat="1">
      <c r="B29" s="258"/>
      <c r="C29" s="1133" t="s">
        <v>416</v>
      </c>
      <c r="D29" s="290"/>
      <c r="E29" s="1713" t="s">
        <v>416</v>
      </c>
      <c r="F29" s="1713"/>
      <c r="G29" s="290"/>
      <c r="H29" s="1133" t="s">
        <v>416</v>
      </c>
      <c r="I29" s="290"/>
      <c r="J29" s="1713" t="s">
        <v>416</v>
      </c>
      <c r="K29" s="1714"/>
    </row>
    <row r="30" spans="2:11" s="739" customFormat="1">
      <c r="B30" s="258"/>
      <c r="C30" s="1133" t="s">
        <v>417</v>
      </c>
      <c r="D30" s="290"/>
      <c r="E30" s="1713" t="s">
        <v>417</v>
      </c>
      <c r="F30" s="1713"/>
      <c r="G30" s="290"/>
      <c r="H30" s="1133" t="s">
        <v>417</v>
      </c>
      <c r="I30" s="290"/>
      <c r="J30" s="1713" t="s">
        <v>417</v>
      </c>
      <c r="K30" s="1714"/>
    </row>
    <row r="31" spans="2:11" s="739" customFormat="1" ht="13" thickBot="1">
      <c r="B31" s="259"/>
      <c r="C31" s="1134" t="s">
        <v>522</v>
      </c>
      <c r="D31" s="291"/>
      <c r="E31" s="1715" t="s">
        <v>522</v>
      </c>
      <c r="F31" s="1715"/>
      <c r="G31" s="291"/>
      <c r="H31" s="1134" t="s">
        <v>522</v>
      </c>
      <c r="I31" s="291"/>
      <c r="J31" s="1715" t="s">
        <v>522</v>
      </c>
      <c r="K31" s="1716"/>
    </row>
    <row r="32" spans="2:11" s="739" customFormat="1" ht="13" thickBot="1"/>
    <row r="33" spans="2:11" s="739" customFormat="1" ht="13">
      <c r="B33" s="1708" t="s">
        <v>411</v>
      </c>
      <c r="C33" s="1709"/>
      <c r="D33" s="1709" t="s">
        <v>412</v>
      </c>
      <c r="E33" s="1709"/>
      <c r="F33" s="1709"/>
      <c r="G33" s="1709" t="s">
        <v>418</v>
      </c>
      <c r="H33" s="1709"/>
      <c r="I33" s="1709" t="s">
        <v>419</v>
      </c>
      <c r="J33" s="1709"/>
      <c r="K33" s="1712"/>
    </row>
    <row r="34" spans="2:11" s="739" customFormat="1" ht="13">
      <c r="B34" s="1135" t="s">
        <v>116</v>
      </c>
      <c r="C34" s="1133" t="s">
        <v>413</v>
      </c>
      <c r="D34" s="1136" t="s">
        <v>414</v>
      </c>
      <c r="E34" s="1713" t="s">
        <v>413</v>
      </c>
      <c r="F34" s="1713"/>
      <c r="G34" s="289" t="s">
        <v>420</v>
      </c>
      <c r="H34" s="1133" t="s">
        <v>413</v>
      </c>
      <c r="I34" s="289" t="s">
        <v>421</v>
      </c>
      <c r="J34" s="1713" t="s">
        <v>413</v>
      </c>
      <c r="K34" s="1714"/>
    </row>
    <row r="35" spans="2:11" s="739" customFormat="1">
      <c r="B35" s="257"/>
      <c r="C35" s="1133" t="s">
        <v>415</v>
      </c>
      <c r="D35" s="25"/>
      <c r="E35" s="1713" t="s">
        <v>415</v>
      </c>
      <c r="F35" s="1713"/>
      <c r="G35" s="25"/>
      <c r="H35" s="1133" t="s">
        <v>415</v>
      </c>
      <c r="I35" s="25"/>
      <c r="J35" s="1713" t="s">
        <v>415</v>
      </c>
      <c r="K35" s="1714"/>
    </row>
    <row r="36" spans="2:11" s="739" customFormat="1">
      <c r="B36" s="258"/>
      <c r="C36" s="1133" t="s">
        <v>416</v>
      </c>
      <c r="D36" s="290"/>
      <c r="E36" s="1713" t="s">
        <v>416</v>
      </c>
      <c r="F36" s="1713"/>
      <c r="G36" s="290"/>
      <c r="H36" s="1133" t="s">
        <v>416</v>
      </c>
      <c r="I36" s="290"/>
      <c r="J36" s="1713" t="s">
        <v>416</v>
      </c>
      <c r="K36" s="1714"/>
    </row>
    <row r="37" spans="2:11" s="739" customFormat="1">
      <c r="B37" s="258"/>
      <c r="C37" s="1133" t="s">
        <v>417</v>
      </c>
      <c r="D37" s="290"/>
      <c r="E37" s="1713" t="s">
        <v>417</v>
      </c>
      <c r="F37" s="1713"/>
      <c r="G37" s="290"/>
      <c r="H37" s="1133" t="s">
        <v>417</v>
      </c>
      <c r="I37" s="290"/>
      <c r="J37" s="1713" t="s">
        <v>417</v>
      </c>
      <c r="K37" s="1714"/>
    </row>
    <row r="38" spans="2:11" s="739" customFormat="1" ht="13" thickBot="1">
      <c r="B38" s="259"/>
      <c r="C38" s="1134" t="s">
        <v>522</v>
      </c>
      <c r="D38" s="291"/>
      <c r="E38" s="1715" t="s">
        <v>522</v>
      </c>
      <c r="F38" s="1715"/>
      <c r="G38" s="291"/>
      <c r="H38" s="1134" t="s">
        <v>522</v>
      </c>
      <c r="I38" s="291"/>
      <c r="J38" s="1715" t="s">
        <v>522</v>
      </c>
      <c r="K38" s="1716"/>
    </row>
    <row r="39" spans="2:11" s="739" customFormat="1" ht="13" thickBot="1"/>
    <row r="40" spans="2:11" s="739" customFormat="1" ht="13">
      <c r="B40" s="1708" t="s">
        <v>411</v>
      </c>
      <c r="C40" s="1709"/>
      <c r="D40" s="1709" t="s">
        <v>412</v>
      </c>
      <c r="E40" s="1709"/>
      <c r="F40" s="1709"/>
      <c r="G40" s="1709" t="s">
        <v>418</v>
      </c>
      <c r="H40" s="1709"/>
      <c r="I40" s="1709" t="s">
        <v>419</v>
      </c>
      <c r="J40" s="1709"/>
      <c r="K40" s="1712"/>
    </row>
    <row r="41" spans="2:11" s="739" customFormat="1" ht="13">
      <c r="B41" s="1135" t="s">
        <v>116</v>
      </c>
      <c r="C41" s="1133" t="s">
        <v>413</v>
      </c>
      <c r="D41" s="1136" t="s">
        <v>414</v>
      </c>
      <c r="E41" s="1713" t="s">
        <v>413</v>
      </c>
      <c r="F41" s="1713"/>
      <c r="G41" s="1136" t="s">
        <v>420</v>
      </c>
      <c r="H41" s="1133" t="s">
        <v>413</v>
      </c>
      <c r="I41" s="1136" t="s">
        <v>421</v>
      </c>
      <c r="J41" s="1713" t="s">
        <v>413</v>
      </c>
      <c r="K41" s="1714"/>
    </row>
    <row r="42" spans="2:11" s="739" customFormat="1">
      <c r="B42" s="257"/>
      <c r="C42" s="1133" t="s">
        <v>415</v>
      </c>
      <c r="D42" s="25"/>
      <c r="E42" s="1713" t="s">
        <v>415</v>
      </c>
      <c r="F42" s="1713"/>
      <c r="G42" s="25"/>
      <c r="H42" s="1133" t="s">
        <v>415</v>
      </c>
      <c r="I42" s="25"/>
      <c r="J42" s="1713" t="s">
        <v>415</v>
      </c>
      <c r="K42" s="1714"/>
    </row>
    <row r="43" spans="2:11" s="739" customFormat="1">
      <c r="B43" s="258"/>
      <c r="C43" s="1133" t="s">
        <v>416</v>
      </c>
      <c r="D43" s="290"/>
      <c r="E43" s="1713" t="s">
        <v>416</v>
      </c>
      <c r="F43" s="1713"/>
      <c r="G43" s="290"/>
      <c r="H43" s="1133" t="s">
        <v>416</v>
      </c>
      <c r="I43" s="290"/>
      <c r="J43" s="1713" t="s">
        <v>416</v>
      </c>
      <c r="K43" s="1714"/>
    </row>
    <row r="44" spans="2:11" s="739" customFormat="1">
      <c r="B44" s="258"/>
      <c r="C44" s="1133" t="s">
        <v>417</v>
      </c>
      <c r="D44" s="290"/>
      <c r="E44" s="1713" t="s">
        <v>417</v>
      </c>
      <c r="F44" s="1713"/>
      <c r="G44" s="290"/>
      <c r="H44" s="1133" t="s">
        <v>417</v>
      </c>
      <c r="I44" s="290"/>
      <c r="J44" s="1713" t="s">
        <v>417</v>
      </c>
      <c r="K44" s="1714"/>
    </row>
    <row r="45" spans="2:11" s="739" customFormat="1" ht="13" thickBot="1">
      <c r="B45" s="259"/>
      <c r="C45" s="1134" t="s">
        <v>522</v>
      </c>
      <c r="D45" s="291"/>
      <c r="E45" s="1715" t="s">
        <v>522</v>
      </c>
      <c r="F45" s="1715"/>
      <c r="G45" s="291"/>
      <c r="H45" s="1134" t="s">
        <v>522</v>
      </c>
      <c r="I45" s="291"/>
      <c r="J45" s="1715" t="s">
        <v>522</v>
      </c>
      <c r="K45" s="1716"/>
    </row>
    <row r="48" spans="2:11" ht="13">
      <c r="B48" s="1700" t="s">
        <v>863</v>
      </c>
      <c r="C48" s="1700"/>
      <c r="D48" s="1700"/>
      <c r="E48" s="1700"/>
      <c r="F48" s="1700"/>
      <c r="G48" s="1700"/>
      <c r="H48" s="1700"/>
      <c r="I48" s="1700"/>
      <c r="J48" s="1700"/>
      <c r="K48" s="1700"/>
    </row>
    <row r="49" spans="2:11">
      <c r="B49" s="1250"/>
      <c r="C49" s="1250"/>
      <c r="D49" s="1250"/>
      <c r="E49" s="1250"/>
      <c r="F49" s="1250"/>
      <c r="G49" s="1250"/>
      <c r="H49" s="1250"/>
      <c r="I49" s="1250"/>
      <c r="J49" s="1250"/>
      <c r="K49" s="1250"/>
    </row>
    <row r="50" spans="2:11">
      <c r="B50" s="1250"/>
      <c r="C50" s="1250"/>
      <c r="D50" s="1250"/>
      <c r="E50" s="1250"/>
      <c r="F50" s="1250"/>
      <c r="G50" s="1250"/>
      <c r="H50" s="1250"/>
      <c r="I50" s="1250"/>
      <c r="J50" s="1250"/>
      <c r="K50" s="1250"/>
    </row>
    <row r="51" spans="2:11">
      <c r="B51" s="1250"/>
      <c r="C51" s="1250"/>
      <c r="D51" s="1250"/>
      <c r="E51" s="1250"/>
      <c r="F51" s="1250"/>
      <c r="G51" s="1250"/>
      <c r="H51" s="1250"/>
      <c r="I51" s="1250"/>
      <c r="J51" s="1250"/>
      <c r="K51" s="1250"/>
    </row>
    <row r="52" spans="2:11">
      <c r="B52" s="1250"/>
      <c r="C52" s="1250"/>
      <c r="D52" s="1250"/>
      <c r="E52" s="1250"/>
      <c r="F52" s="1250"/>
      <c r="G52" s="1250"/>
      <c r="H52" s="1250"/>
      <c r="I52" s="1250"/>
      <c r="J52" s="1250"/>
      <c r="K52" s="1250"/>
    </row>
    <row r="53" spans="2:11">
      <c r="B53" s="1250"/>
      <c r="C53" s="1250"/>
      <c r="D53" s="1250"/>
      <c r="E53" s="1250"/>
      <c r="F53" s="1250"/>
      <c r="G53" s="1250"/>
      <c r="H53" s="1250"/>
      <c r="I53" s="1250"/>
      <c r="J53" s="1250"/>
      <c r="K53" s="1250"/>
    </row>
    <row r="54" spans="2:11">
      <c r="B54" s="1250"/>
      <c r="C54" s="1250"/>
      <c r="D54" s="1250"/>
      <c r="E54" s="1250"/>
      <c r="F54" s="1250"/>
      <c r="G54" s="1250"/>
      <c r="H54" s="1250"/>
      <c r="I54" s="1250"/>
      <c r="J54" s="1250"/>
      <c r="K54" s="1250"/>
    </row>
    <row r="55" spans="2:11">
      <c r="B55" s="1250"/>
      <c r="C55" s="1250"/>
      <c r="D55" s="1250"/>
      <c r="E55" s="1250"/>
      <c r="F55" s="1250"/>
      <c r="G55" s="1250"/>
      <c r="H55" s="1250"/>
      <c r="I55" s="1250"/>
      <c r="J55" s="1250"/>
      <c r="K55" s="1250"/>
    </row>
  </sheetData>
  <sheetProtection algorithmName="SHA-512" hashValue="FsBfmKZDQ3HjOSEuDLaZ7uAJyKBShZDshia22NlNVPbY/KR7KRqA8MhpM/hSNF+9acxlcEzbQhgkWl8BeDa13g==" saltValue="tDCRE81RUgzIHaE+N+dxkw==" spinCount="100000" sheet="1" objects="1" scenarios="1"/>
  <mergeCells count="66">
    <mergeCell ref="B40:C40"/>
    <mergeCell ref="D40:F40"/>
    <mergeCell ref="G40:H40"/>
    <mergeCell ref="E44:F44"/>
    <mergeCell ref="J44:K44"/>
    <mergeCell ref="E45:F45"/>
    <mergeCell ref="J45:K45"/>
    <mergeCell ref="E41:F41"/>
    <mergeCell ref="J41:K41"/>
    <mergeCell ref="E42:F42"/>
    <mergeCell ref="J42:K42"/>
    <mergeCell ref="E43:F43"/>
    <mergeCell ref="J43:K43"/>
    <mergeCell ref="E34:F34"/>
    <mergeCell ref="J34:K34"/>
    <mergeCell ref="I40:K40"/>
    <mergeCell ref="E35:F35"/>
    <mergeCell ref="J35:K35"/>
    <mergeCell ref="E36:F36"/>
    <mergeCell ref="J36:K36"/>
    <mergeCell ref="E37:F37"/>
    <mergeCell ref="J37:K37"/>
    <mergeCell ref="E38:F38"/>
    <mergeCell ref="J38:K38"/>
    <mergeCell ref="E30:F30"/>
    <mergeCell ref="J30:K30"/>
    <mergeCell ref="E31:F31"/>
    <mergeCell ref="J31:K31"/>
    <mergeCell ref="B33:C33"/>
    <mergeCell ref="D33:F33"/>
    <mergeCell ref="G33:H33"/>
    <mergeCell ref="I33:K33"/>
    <mergeCell ref="E20:F20"/>
    <mergeCell ref="E29:F29"/>
    <mergeCell ref="J29:K29"/>
    <mergeCell ref="E27:F27"/>
    <mergeCell ref="J27:K27"/>
    <mergeCell ref="E28:F28"/>
    <mergeCell ref="J28:K28"/>
    <mergeCell ref="E21:F21"/>
    <mergeCell ref="E22:F22"/>
    <mergeCell ref="E24:F24"/>
    <mergeCell ref="E23:F23"/>
    <mergeCell ref="I26:K26"/>
    <mergeCell ref="I19:K19"/>
    <mergeCell ref="J20:K20"/>
    <mergeCell ref="J21:K21"/>
    <mergeCell ref="J22:K22"/>
    <mergeCell ref="J24:K24"/>
    <mergeCell ref="J23:K23"/>
    <mergeCell ref="B1:K1"/>
    <mergeCell ref="B48:K48"/>
    <mergeCell ref="B49:K55"/>
    <mergeCell ref="B2:F3"/>
    <mergeCell ref="B4:F5"/>
    <mergeCell ref="B7:F7"/>
    <mergeCell ref="B8:F8"/>
    <mergeCell ref="D14:E14"/>
    <mergeCell ref="D15:E15"/>
    <mergeCell ref="B19:C19"/>
    <mergeCell ref="D19:F19"/>
    <mergeCell ref="D16:E16"/>
    <mergeCell ref="G19:H19"/>
    <mergeCell ref="B26:C26"/>
    <mergeCell ref="D26:F26"/>
    <mergeCell ref="G26:H26"/>
  </mergeCells>
  <dataValidations count="3">
    <dataValidation type="decimal" allowBlank="1" showInputMessage="1" showErrorMessage="1" sqref="D22:D23 G22:G23 B22:B23 I22:I23 D29:D30 G29:G30 B29:B30 I29:I30 D36:D37 G36:G37 B36:B37 I36:I37 D43:D44 G43:G44 B43:B44 I43:I44" xr:uid="{00000000-0002-0000-1800-000000000000}">
      <formula1>0</formula1>
      <formula2>1</formula2>
    </dataValidation>
    <dataValidation type="list" allowBlank="1" showInputMessage="1" showErrorMessage="1" sqref="B24 D24 G24 I24 B31 D31 G31 I31 B38 D38 G38 I38 B45 D45 G45 I45" xr:uid="{27F0AEE9-2E80-4189-B4C5-79572BF85BD9}">
      <formula1>"PF &lt; 0.2, 0.2 &lt;= PF &lt; 0.5, PF &gt;= 0.5"</formula1>
    </dataValidation>
    <dataValidation type="list" allowBlank="1" showInputMessage="1" showErrorMessage="1" sqref="B13" xr:uid="{E7F99546-994C-3441-9F89-9374B6870029}">
      <formula1>"Electric, Natural Gas, Oil, Propane"</formula1>
    </dataValidation>
  </dataValidations>
  <hyperlinks>
    <hyperlink ref="A1" location="'Project Summary'!A1" display="Click to go back on Project summary tab" xr:uid="{0570C642-751F-4C9E-B243-E36F3B7F8F6A}"/>
  </hyperlinks>
  <pageMargins left="0.7" right="0.7" top="0.75" bottom="0.75" header="0.3" footer="0.3"/>
  <pageSetup scale="66" orientation="portrait"/>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8FFE-5291-4FFB-AA27-0BF46255A8BE}">
  <sheetPr codeName="Sheet26">
    <tabColor rgb="FFFFCCFF"/>
    <pageSetUpPr fitToPage="1"/>
  </sheetPr>
  <dimension ref="A1:RDO43"/>
  <sheetViews>
    <sheetView zoomScale="80" zoomScaleNormal="80" workbookViewId="0">
      <selection activeCell="C8" sqref="C8"/>
    </sheetView>
  </sheetViews>
  <sheetFormatPr defaultColWidth="8.453125" defaultRowHeight="12.5"/>
  <cols>
    <col min="1" max="1" width="38.453125" style="204" customWidth="1"/>
    <col min="2" max="2" width="27.453125" style="204" customWidth="1"/>
    <col min="3" max="3" width="52" style="204" customWidth="1"/>
    <col min="4" max="16384" width="8.453125" style="204"/>
  </cols>
  <sheetData>
    <row r="1" spans="1:12287" ht="27.75" customHeight="1">
      <c r="A1" s="643" t="s">
        <v>763</v>
      </c>
      <c r="B1" s="1722" t="s">
        <v>534</v>
      </c>
      <c r="C1" s="1722"/>
      <c r="D1" s="1722"/>
      <c r="E1" s="1722"/>
      <c r="F1" s="1722"/>
    </row>
    <row r="2" spans="1:12287" s="642" customFormat="1" ht="27.75" customHeight="1">
      <c r="A2" s="1729" t="s">
        <v>862</v>
      </c>
      <c r="B2" s="1729"/>
      <c r="C2" s="1729"/>
      <c r="D2" s="1039"/>
      <c r="E2" s="1039"/>
      <c r="F2" s="1039"/>
      <c r="G2" s="1039"/>
    </row>
    <row r="3" spans="1:12287" ht="113.5" customHeight="1">
      <c r="A3" s="1729"/>
      <c r="B3" s="1729"/>
      <c r="C3" s="1729"/>
      <c r="D3" s="1039"/>
      <c r="E3" s="1039"/>
      <c r="F3" s="1039"/>
      <c r="G3" s="1039"/>
    </row>
    <row r="4" spans="1:12287" s="642" customFormat="1" ht="63" customHeight="1">
      <c r="A4" s="1732" t="s">
        <v>1064</v>
      </c>
      <c r="B4" s="1732"/>
      <c r="C4" s="1732"/>
      <c r="D4" s="1733"/>
      <c r="E4" s="1038"/>
      <c r="F4" s="1038"/>
      <c r="G4" s="1038"/>
    </row>
    <row r="5" spans="1:12287" ht="18" customHeight="1">
      <c r="A5" s="1731" t="s">
        <v>517</v>
      </c>
      <c r="B5" s="1731"/>
      <c r="C5" s="1731"/>
      <c r="D5" s="1124"/>
      <c r="E5" s="319"/>
    </row>
    <row r="6" spans="1:12287" ht="88" customHeight="1">
      <c r="A6" s="1730" t="s">
        <v>1070</v>
      </c>
      <c r="B6" s="1730"/>
      <c r="C6" s="1730"/>
      <c r="D6" s="641"/>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642"/>
      <c r="CT6" s="642"/>
      <c r="CU6" s="642"/>
      <c r="CV6" s="642"/>
      <c r="CW6" s="642"/>
      <c r="CX6" s="642"/>
      <c r="CY6" s="642"/>
      <c r="CZ6" s="642"/>
      <c r="DA6" s="642"/>
      <c r="DB6" s="642"/>
      <c r="DC6" s="642"/>
      <c r="DD6" s="642"/>
      <c r="DE6" s="642"/>
      <c r="DF6" s="642"/>
      <c r="DG6" s="642"/>
      <c r="DH6" s="642"/>
      <c r="DI6" s="642"/>
      <c r="DJ6" s="642"/>
      <c r="DK6" s="642"/>
      <c r="DL6" s="642"/>
      <c r="DM6" s="642"/>
      <c r="DN6" s="642"/>
      <c r="DO6" s="642"/>
      <c r="DP6" s="642"/>
      <c r="DQ6" s="642"/>
      <c r="DR6" s="642"/>
      <c r="DS6" s="642"/>
      <c r="DT6" s="642"/>
      <c r="DU6" s="642"/>
      <c r="DV6" s="642"/>
      <c r="DW6" s="642"/>
      <c r="DX6" s="642"/>
      <c r="DY6" s="642"/>
      <c r="DZ6" s="642"/>
      <c r="EA6" s="642"/>
      <c r="EB6" s="642"/>
      <c r="EC6" s="642"/>
      <c r="ED6" s="642"/>
      <c r="EE6" s="642"/>
      <c r="EF6" s="642"/>
      <c r="EG6" s="642"/>
      <c r="EH6" s="642"/>
      <c r="EI6" s="642"/>
      <c r="EJ6" s="642"/>
      <c r="EK6" s="642"/>
      <c r="EL6" s="642"/>
      <c r="EM6" s="642"/>
      <c r="EN6" s="642"/>
      <c r="EO6" s="642"/>
      <c r="EP6" s="642"/>
      <c r="EQ6" s="642"/>
      <c r="ER6" s="642"/>
      <c r="ES6" s="642"/>
      <c r="ET6" s="642"/>
      <c r="EU6" s="642"/>
      <c r="EV6" s="642"/>
      <c r="EW6" s="642"/>
      <c r="EX6" s="642"/>
      <c r="EY6" s="642"/>
      <c r="EZ6" s="642"/>
      <c r="FA6" s="642"/>
      <c r="FB6" s="642"/>
      <c r="FC6" s="642"/>
      <c r="FD6" s="642"/>
      <c r="FE6" s="642"/>
      <c r="FF6" s="642"/>
      <c r="FG6" s="642"/>
      <c r="FH6" s="642"/>
      <c r="FI6" s="642"/>
      <c r="FJ6" s="642"/>
      <c r="FK6" s="642"/>
      <c r="FL6" s="642"/>
      <c r="FM6" s="642"/>
      <c r="FN6" s="642"/>
      <c r="FO6" s="642"/>
      <c r="FP6" s="642"/>
      <c r="FQ6" s="642"/>
      <c r="FR6" s="642"/>
      <c r="FS6" s="642"/>
      <c r="FT6" s="642"/>
      <c r="FU6" s="642"/>
      <c r="FV6" s="642"/>
      <c r="FW6" s="642"/>
      <c r="FX6" s="642"/>
      <c r="FY6" s="642"/>
      <c r="FZ6" s="642"/>
      <c r="GA6" s="642"/>
      <c r="GB6" s="642"/>
      <c r="GC6" s="642"/>
      <c r="GD6" s="642"/>
      <c r="GE6" s="642"/>
      <c r="GF6" s="642"/>
      <c r="GG6" s="642"/>
      <c r="GH6" s="642"/>
      <c r="GI6" s="642"/>
      <c r="GJ6" s="642"/>
      <c r="GK6" s="642"/>
      <c r="GL6" s="642"/>
      <c r="GM6" s="642"/>
      <c r="GN6" s="642"/>
      <c r="GO6" s="642"/>
      <c r="GP6" s="642"/>
      <c r="GQ6" s="642"/>
      <c r="GR6" s="642"/>
      <c r="GS6" s="642"/>
      <c r="GT6" s="642"/>
      <c r="GU6" s="642"/>
      <c r="GV6" s="642"/>
      <c r="GW6" s="642"/>
      <c r="GX6" s="642"/>
      <c r="GY6" s="642"/>
      <c r="GZ6" s="642"/>
      <c r="HA6" s="642"/>
      <c r="HB6" s="642"/>
      <c r="HC6" s="642"/>
      <c r="HD6" s="642"/>
      <c r="HE6" s="642"/>
      <c r="HF6" s="642"/>
      <c r="HG6" s="642"/>
      <c r="HH6" s="642"/>
      <c r="HI6" s="642"/>
      <c r="HJ6" s="642"/>
      <c r="HK6" s="642"/>
      <c r="HL6" s="642"/>
      <c r="HM6" s="642"/>
      <c r="HN6" s="642"/>
      <c r="HO6" s="642"/>
      <c r="HP6" s="642"/>
      <c r="HQ6" s="642"/>
      <c r="HR6" s="642"/>
      <c r="HS6" s="642"/>
      <c r="HT6" s="642"/>
      <c r="HU6" s="642"/>
      <c r="HV6" s="642"/>
      <c r="HW6" s="642"/>
      <c r="HX6" s="642"/>
      <c r="HY6" s="642"/>
      <c r="HZ6" s="642"/>
      <c r="IA6" s="642"/>
      <c r="IB6" s="642"/>
      <c r="IC6" s="642"/>
      <c r="ID6" s="642"/>
      <c r="IE6" s="642"/>
      <c r="IF6" s="642"/>
      <c r="IG6" s="642"/>
      <c r="IH6" s="642"/>
      <c r="II6" s="642"/>
      <c r="IJ6" s="642"/>
      <c r="IK6" s="642"/>
      <c r="IL6" s="642"/>
      <c r="IM6" s="642"/>
      <c r="IN6" s="642"/>
      <c r="IO6" s="642"/>
      <c r="IP6" s="642"/>
      <c r="IQ6" s="642"/>
      <c r="IR6" s="642"/>
      <c r="IS6" s="642"/>
      <c r="IT6" s="642"/>
      <c r="IU6" s="642"/>
      <c r="IV6" s="642"/>
      <c r="IW6" s="642"/>
      <c r="IX6" s="642"/>
      <c r="IY6" s="642"/>
      <c r="IZ6" s="642"/>
      <c r="JA6" s="642"/>
      <c r="JB6" s="642"/>
      <c r="JC6" s="642"/>
      <c r="JD6" s="642"/>
      <c r="JE6" s="642"/>
      <c r="JF6" s="642"/>
      <c r="JG6" s="642"/>
      <c r="JH6" s="642"/>
      <c r="JI6" s="642"/>
      <c r="JJ6" s="642"/>
      <c r="JK6" s="642"/>
      <c r="JL6" s="642"/>
      <c r="JM6" s="642"/>
      <c r="JN6" s="642"/>
      <c r="JO6" s="642"/>
      <c r="JP6" s="642"/>
      <c r="JQ6" s="642"/>
      <c r="JR6" s="642"/>
      <c r="JS6" s="642"/>
      <c r="JT6" s="642"/>
      <c r="JU6" s="642"/>
      <c r="JV6" s="642"/>
      <c r="JW6" s="642"/>
      <c r="JX6" s="642"/>
      <c r="JY6" s="642"/>
      <c r="JZ6" s="642"/>
      <c r="KA6" s="642"/>
      <c r="KB6" s="642"/>
      <c r="KC6" s="642"/>
      <c r="KD6" s="642"/>
      <c r="KE6" s="642"/>
      <c r="KF6" s="642"/>
      <c r="KG6" s="642"/>
      <c r="KH6" s="642"/>
      <c r="KI6" s="642"/>
      <c r="KJ6" s="642"/>
      <c r="KK6" s="642"/>
      <c r="KL6" s="642"/>
      <c r="KM6" s="642"/>
      <c r="KN6" s="642"/>
      <c r="KO6" s="642"/>
      <c r="KP6" s="642"/>
      <c r="KQ6" s="642"/>
      <c r="KR6" s="642"/>
      <c r="KS6" s="642"/>
      <c r="KT6" s="642"/>
      <c r="KU6" s="642"/>
      <c r="KV6" s="642"/>
      <c r="KW6" s="642"/>
      <c r="KX6" s="642"/>
      <c r="KY6" s="642"/>
      <c r="KZ6" s="642"/>
      <c r="LA6" s="642"/>
      <c r="LB6" s="642"/>
      <c r="LC6" s="642"/>
      <c r="LD6" s="642"/>
      <c r="LE6" s="642"/>
      <c r="LF6" s="642"/>
      <c r="LG6" s="642"/>
      <c r="LH6" s="642"/>
      <c r="LI6" s="642"/>
      <c r="LJ6" s="642"/>
      <c r="LK6" s="642"/>
      <c r="LL6" s="642"/>
      <c r="LM6" s="642"/>
      <c r="LN6" s="642"/>
      <c r="LO6" s="642"/>
      <c r="LP6" s="642"/>
      <c r="LQ6" s="642"/>
      <c r="LR6" s="642"/>
      <c r="LS6" s="642"/>
      <c r="LT6" s="642"/>
      <c r="LU6" s="642"/>
      <c r="LV6" s="642"/>
      <c r="LW6" s="642"/>
      <c r="LX6" s="642"/>
      <c r="LY6" s="642"/>
      <c r="LZ6" s="642"/>
      <c r="MA6" s="642"/>
      <c r="MB6" s="642"/>
      <c r="MC6" s="642"/>
      <c r="MD6" s="642"/>
      <c r="ME6" s="642"/>
      <c r="MF6" s="642"/>
      <c r="MG6" s="642"/>
      <c r="MH6" s="642"/>
      <c r="MI6" s="642"/>
      <c r="MJ6" s="642"/>
      <c r="MK6" s="642"/>
      <c r="ML6" s="642"/>
      <c r="MM6" s="642"/>
      <c r="MN6" s="642"/>
      <c r="MO6" s="642"/>
      <c r="MP6" s="642"/>
      <c r="MQ6" s="642"/>
      <c r="MR6" s="642"/>
      <c r="MS6" s="642"/>
      <c r="MT6" s="642"/>
      <c r="MU6" s="642"/>
      <c r="MV6" s="642"/>
      <c r="MW6" s="642"/>
      <c r="MX6" s="642"/>
      <c r="MY6" s="642"/>
      <c r="MZ6" s="642"/>
      <c r="NA6" s="642"/>
      <c r="NB6" s="642"/>
      <c r="NC6" s="642"/>
      <c r="ND6" s="642"/>
      <c r="NE6" s="642"/>
      <c r="NF6" s="642"/>
      <c r="NG6" s="642"/>
      <c r="NH6" s="642"/>
      <c r="NI6" s="642"/>
      <c r="NJ6" s="642"/>
      <c r="NK6" s="642"/>
      <c r="NL6" s="642"/>
      <c r="NM6" s="642"/>
      <c r="NN6" s="642"/>
      <c r="NO6" s="642"/>
      <c r="NP6" s="642"/>
      <c r="NQ6" s="642"/>
      <c r="NR6" s="642"/>
      <c r="NS6" s="642"/>
      <c r="NT6" s="642"/>
      <c r="NU6" s="642"/>
      <c r="NV6" s="642"/>
      <c r="NW6" s="642"/>
      <c r="NX6" s="642"/>
      <c r="NY6" s="642"/>
      <c r="NZ6" s="642"/>
      <c r="OA6" s="642"/>
      <c r="OB6" s="642"/>
      <c r="OC6" s="642"/>
      <c r="OD6" s="642"/>
      <c r="OE6" s="642"/>
      <c r="OF6" s="642"/>
      <c r="OG6" s="642"/>
      <c r="OH6" s="642"/>
      <c r="OI6" s="642"/>
      <c r="OJ6" s="642"/>
      <c r="OK6" s="642"/>
      <c r="OL6" s="642"/>
      <c r="OM6" s="642"/>
      <c r="ON6" s="642"/>
      <c r="OO6" s="642"/>
      <c r="OP6" s="642"/>
      <c r="OQ6" s="642"/>
      <c r="OR6" s="642"/>
      <c r="OS6" s="642"/>
      <c r="OT6" s="642"/>
      <c r="OU6" s="642"/>
      <c r="OV6" s="642"/>
      <c r="OW6" s="642"/>
      <c r="OX6" s="642"/>
      <c r="OY6" s="642"/>
      <c r="OZ6" s="642"/>
      <c r="PA6" s="642"/>
      <c r="PB6" s="642"/>
      <c r="PC6" s="642"/>
      <c r="PD6" s="642"/>
      <c r="PE6" s="642"/>
      <c r="PF6" s="642"/>
      <c r="PG6" s="642"/>
      <c r="PH6" s="642"/>
      <c r="PI6" s="642"/>
      <c r="PJ6" s="642"/>
      <c r="PK6" s="642"/>
      <c r="PL6" s="642"/>
      <c r="PM6" s="642"/>
      <c r="PN6" s="642"/>
      <c r="PO6" s="642"/>
      <c r="PP6" s="642"/>
      <c r="PQ6" s="642"/>
      <c r="PR6" s="642"/>
      <c r="PS6" s="642"/>
      <c r="PT6" s="642"/>
      <c r="PU6" s="642"/>
      <c r="PV6" s="642"/>
      <c r="PW6" s="642"/>
      <c r="PX6" s="642"/>
      <c r="PY6" s="642"/>
      <c r="PZ6" s="642"/>
      <c r="QA6" s="642"/>
      <c r="QB6" s="642"/>
      <c r="QC6" s="642"/>
      <c r="QD6" s="642"/>
      <c r="QE6" s="642"/>
      <c r="QF6" s="642"/>
      <c r="QG6" s="642"/>
      <c r="QH6" s="642"/>
      <c r="QI6" s="642"/>
      <c r="QJ6" s="642"/>
      <c r="QK6" s="642"/>
      <c r="QL6" s="642"/>
      <c r="QM6" s="642"/>
      <c r="QN6" s="642"/>
      <c r="QO6" s="642"/>
      <c r="QP6" s="642"/>
      <c r="QQ6" s="642"/>
      <c r="QR6" s="642"/>
      <c r="QS6" s="642"/>
      <c r="QT6" s="642"/>
      <c r="QU6" s="642"/>
      <c r="QV6" s="642"/>
      <c r="QW6" s="642"/>
      <c r="QX6" s="642"/>
      <c r="QY6" s="642"/>
      <c r="QZ6" s="642"/>
      <c r="RA6" s="642"/>
      <c r="RB6" s="642"/>
      <c r="RC6" s="642"/>
      <c r="RD6" s="642"/>
      <c r="RE6" s="642"/>
      <c r="RF6" s="642"/>
      <c r="RG6" s="642"/>
      <c r="RH6" s="642"/>
      <c r="RI6" s="642"/>
      <c r="RJ6" s="642"/>
      <c r="RK6" s="642"/>
      <c r="RL6" s="642"/>
      <c r="RM6" s="642"/>
      <c r="RN6" s="642"/>
      <c r="RO6" s="642"/>
      <c r="RP6" s="642"/>
      <c r="RQ6" s="642"/>
      <c r="RR6" s="642"/>
      <c r="RS6" s="642"/>
      <c r="RT6" s="642"/>
      <c r="RU6" s="642"/>
      <c r="RV6" s="642"/>
      <c r="RW6" s="642"/>
      <c r="RX6" s="642"/>
      <c r="RY6" s="642"/>
      <c r="RZ6" s="642"/>
      <c r="SA6" s="642"/>
      <c r="SB6" s="642"/>
      <c r="SC6" s="642"/>
      <c r="SD6" s="642"/>
      <c r="SE6" s="642"/>
      <c r="SF6" s="642"/>
      <c r="SG6" s="642"/>
      <c r="SH6" s="642"/>
      <c r="SI6" s="642"/>
      <c r="SJ6" s="642"/>
      <c r="SK6" s="642"/>
      <c r="SL6" s="642"/>
      <c r="SM6" s="642"/>
      <c r="SN6" s="642"/>
      <c r="SO6" s="642"/>
      <c r="SP6" s="642"/>
      <c r="SQ6" s="642"/>
      <c r="SR6" s="642"/>
      <c r="SS6" s="642"/>
      <c r="ST6" s="642"/>
      <c r="SU6" s="642"/>
      <c r="SV6" s="642"/>
      <c r="SW6" s="642"/>
      <c r="SX6" s="642"/>
      <c r="SY6" s="642"/>
      <c r="SZ6" s="642"/>
      <c r="TA6" s="642"/>
      <c r="TB6" s="642"/>
      <c r="TC6" s="642"/>
      <c r="TD6" s="642"/>
      <c r="TE6" s="642"/>
      <c r="TF6" s="642"/>
      <c r="TG6" s="642"/>
      <c r="TH6" s="642"/>
      <c r="TI6" s="642"/>
      <c r="TJ6" s="642"/>
      <c r="TK6" s="642"/>
      <c r="TL6" s="642"/>
      <c r="TM6" s="642"/>
      <c r="TN6" s="642"/>
      <c r="TO6" s="642"/>
      <c r="TP6" s="642"/>
      <c r="TQ6" s="642"/>
      <c r="TR6" s="642"/>
      <c r="TS6" s="642"/>
      <c r="TT6" s="642"/>
      <c r="TU6" s="642"/>
      <c r="TV6" s="642"/>
      <c r="TW6" s="642"/>
      <c r="TX6" s="642"/>
      <c r="TY6" s="642"/>
      <c r="TZ6" s="642"/>
      <c r="UA6" s="642"/>
      <c r="UB6" s="642"/>
      <c r="UC6" s="642"/>
      <c r="UD6" s="642"/>
      <c r="UE6" s="642"/>
      <c r="UF6" s="642"/>
      <c r="UG6" s="642"/>
      <c r="UH6" s="642"/>
      <c r="UI6" s="642"/>
      <c r="UJ6" s="642"/>
      <c r="UK6" s="642"/>
      <c r="UL6" s="642"/>
      <c r="UM6" s="642"/>
      <c r="UN6" s="642"/>
      <c r="UO6" s="642"/>
      <c r="UP6" s="642"/>
      <c r="UQ6" s="642"/>
      <c r="UR6" s="642"/>
      <c r="US6" s="642"/>
      <c r="UT6" s="642"/>
      <c r="UU6" s="642"/>
      <c r="UV6" s="642"/>
      <c r="UW6" s="642"/>
      <c r="UX6" s="642"/>
      <c r="UY6" s="642"/>
      <c r="UZ6" s="642"/>
      <c r="VA6" s="642"/>
      <c r="VB6" s="642"/>
      <c r="VC6" s="642"/>
      <c r="VD6" s="642"/>
      <c r="VE6" s="642"/>
      <c r="VF6" s="642"/>
      <c r="VG6" s="642"/>
      <c r="VH6" s="642"/>
      <c r="VI6" s="642"/>
      <c r="VJ6" s="642"/>
      <c r="VK6" s="642"/>
      <c r="VL6" s="642"/>
      <c r="VM6" s="642"/>
      <c r="VN6" s="642"/>
      <c r="VO6" s="642"/>
      <c r="VP6" s="642"/>
      <c r="VQ6" s="642"/>
      <c r="VR6" s="642"/>
      <c r="VS6" s="642"/>
      <c r="VT6" s="642"/>
      <c r="VU6" s="642"/>
      <c r="VV6" s="642"/>
      <c r="VW6" s="642"/>
      <c r="VX6" s="642"/>
      <c r="VY6" s="642"/>
      <c r="VZ6" s="642"/>
      <c r="WA6" s="642"/>
      <c r="WB6" s="642"/>
      <c r="WC6" s="642"/>
      <c r="WD6" s="642"/>
      <c r="WE6" s="642"/>
      <c r="WF6" s="642"/>
      <c r="WG6" s="642"/>
      <c r="WH6" s="642"/>
      <c r="WI6" s="642"/>
      <c r="WJ6" s="642"/>
      <c r="WK6" s="642"/>
      <c r="WL6" s="642"/>
      <c r="WM6" s="642"/>
      <c r="WN6" s="642"/>
      <c r="WO6" s="642"/>
      <c r="WP6" s="642"/>
      <c r="WQ6" s="642"/>
      <c r="WR6" s="642"/>
      <c r="WS6" s="642"/>
      <c r="WT6" s="642"/>
      <c r="WU6" s="642"/>
      <c r="WV6" s="642"/>
      <c r="WW6" s="642"/>
      <c r="WX6" s="642"/>
      <c r="WY6" s="642"/>
      <c r="WZ6" s="642"/>
      <c r="XA6" s="642"/>
      <c r="XB6" s="642"/>
      <c r="XC6" s="642"/>
      <c r="XD6" s="642"/>
      <c r="XE6" s="642"/>
      <c r="XF6" s="642"/>
      <c r="XG6" s="642"/>
      <c r="XH6" s="642"/>
      <c r="XI6" s="642"/>
      <c r="XJ6" s="642"/>
      <c r="XK6" s="642"/>
      <c r="XL6" s="642"/>
      <c r="XM6" s="642"/>
      <c r="XN6" s="642"/>
      <c r="XO6" s="642"/>
      <c r="XP6" s="642"/>
      <c r="XQ6" s="642"/>
      <c r="XR6" s="642"/>
      <c r="XS6" s="642"/>
      <c r="XT6" s="642"/>
      <c r="XU6" s="642"/>
      <c r="XV6" s="642"/>
      <c r="XW6" s="642"/>
      <c r="XX6" s="642"/>
      <c r="XY6" s="642"/>
      <c r="XZ6" s="642"/>
      <c r="YA6" s="642"/>
      <c r="YB6" s="642"/>
      <c r="YC6" s="642"/>
      <c r="YD6" s="642"/>
      <c r="YE6" s="642"/>
      <c r="YF6" s="642"/>
      <c r="YG6" s="642"/>
      <c r="YH6" s="642"/>
      <c r="YI6" s="642"/>
      <c r="YJ6" s="642"/>
      <c r="YK6" s="642"/>
      <c r="YL6" s="642"/>
      <c r="YM6" s="642"/>
      <c r="YN6" s="642"/>
      <c r="YO6" s="642"/>
      <c r="YP6" s="642"/>
      <c r="YQ6" s="642"/>
      <c r="YR6" s="642"/>
      <c r="YS6" s="642"/>
      <c r="YT6" s="642"/>
      <c r="YU6" s="642"/>
      <c r="YV6" s="642"/>
      <c r="YW6" s="642"/>
      <c r="YX6" s="642"/>
      <c r="YY6" s="642"/>
      <c r="YZ6" s="642"/>
      <c r="ZA6" s="642"/>
      <c r="ZB6" s="642"/>
      <c r="ZC6" s="642"/>
      <c r="ZD6" s="642"/>
      <c r="ZE6" s="642"/>
      <c r="ZF6" s="642"/>
      <c r="ZG6" s="642"/>
      <c r="ZH6" s="642"/>
      <c r="ZI6" s="642"/>
      <c r="ZJ6" s="642"/>
      <c r="ZK6" s="642"/>
      <c r="ZL6" s="642"/>
      <c r="ZM6" s="642"/>
      <c r="ZN6" s="642"/>
      <c r="ZO6" s="642"/>
      <c r="ZP6" s="642"/>
      <c r="ZQ6" s="642"/>
      <c r="ZR6" s="642"/>
      <c r="ZS6" s="642"/>
      <c r="ZT6" s="642"/>
      <c r="ZU6" s="642"/>
      <c r="ZV6" s="642"/>
      <c r="ZW6" s="642"/>
      <c r="ZX6" s="642"/>
      <c r="ZY6" s="642"/>
      <c r="ZZ6" s="642"/>
      <c r="AAA6" s="642"/>
      <c r="AAB6" s="642"/>
      <c r="AAC6" s="642"/>
      <c r="AAD6" s="642"/>
      <c r="AAE6" s="642"/>
      <c r="AAF6" s="642"/>
      <c r="AAG6" s="642"/>
      <c r="AAH6" s="642"/>
      <c r="AAI6" s="642"/>
      <c r="AAJ6" s="642"/>
      <c r="AAK6" s="642"/>
      <c r="AAL6" s="642"/>
      <c r="AAM6" s="642"/>
      <c r="AAN6" s="642"/>
      <c r="AAO6" s="642"/>
      <c r="AAP6" s="642"/>
      <c r="AAQ6" s="642"/>
      <c r="AAR6" s="642"/>
      <c r="AAS6" s="642"/>
      <c r="AAT6" s="642"/>
      <c r="AAU6" s="642"/>
      <c r="AAV6" s="642"/>
      <c r="AAW6" s="642"/>
      <c r="AAX6" s="642"/>
      <c r="AAY6" s="642"/>
      <c r="AAZ6" s="642"/>
      <c r="ABA6" s="642"/>
      <c r="ABB6" s="642"/>
      <c r="ABC6" s="642"/>
      <c r="ABD6" s="642"/>
      <c r="ABE6" s="642"/>
      <c r="ABF6" s="642"/>
      <c r="ABG6" s="642"/>
      <c r="ABH6" s="642"/>
      <c r="ABI6" s="642"/>
      <c r="ABJ6" s="642"/>
      <c r="ABK6" s="642"/>
      <c r="ABL6" s="642"/>
      <c r="ABM6" s="642"/>
      <c r="ABN6" s="642"/>
      <c r="ABO6" s="642"/>
      <c r="ABP6" s="642"/>
      <c r="ABQ6" s="642"/>
      <c r="ABR6" s="642"/>
      <c r="ABS6" s="642"/>
      <c r="ABT6" s="642"/>
      <c r="ABU6" s="642"/>
      <c r="ABV6" s="642"/>
      <c r="ABW6" s="642"/>
      <c r="ABX6" s="642"/>
      <c r="ABY6" s="642"/>
      <c r="ABZ6" s="642"/>
      <c r="ACA6" s="642"/>
      <c r="ACB6" s="642"/>
      <c r="ACC6" s="642"/>
      <c r="ACD6" s="642"/>
      <c r="ACE6" s="642"/>
      <c r="ACF6" s="642"/>
      <c r="ACG6" s="642"/>
      <c r="ACH6" s="642"/>
      <c r="ACI6" s="642"/>
      <c r="ACJ6" s="642"/>
      <c r="ACK6" s="642"/>
      <c r="ACL6" s="642"/>
      <c r="ACM6" s="642"/>
      <c r="ACN6" s="642"/>
      <c r="ACO6" s="642"/>
      <c r="ACP6" s="642"/>
      <c r="ACQ6" s="642"/>
      <c r="ACR6" s="642"/>
      <c r="ACS6" s="642"/>
      <c r="ACT6" s="642"/>
      <c r="ACU6" s="642"/>
      <c r="ACV6" s="642"/>
      <c r="ACW6" s="642"/>
      <c r="ACX6" s="642"/>
      <c r="ACY6" s="642"/>
      <c r="ACZ6" s="642"/>
      <c r="ADA6" s="642"/>
      <c r="ADB6" s="642"/>
      <c r="ADC6" s="642"/>
      <c r="ADD6" s="642"/>
      <c r="ADE6" s="642"/>
      <c r="ADF6" s="642"/>
      <c r="ADG6" s="642"/>
      <c r="ADH6" s="642"/>
      <c r="ADI6" s="642"/>
      <c r="ADJ6" s="642"/>
      <c r="ADK6" s="642"/>
      <c r="ADL6" s="642"/>
      <c r="ADM6" s="642"/>
      <c r="ADN6" s="642"/>
      <c r="ADO6" s="642"/>
      <c r="ADP6" s="642"/>
      <c r="ADQ6" s="642"/>
      <c r="ADR6" s="642"/>
      <c r="ADS6" s="642"/>
      <c r="ADT6" s="642"/>
      <c r="ADU6" s="642"/>
      <c r="ADV6" s="642"/>
      <c r="ADW6" s="642"/>
      <c r="ADX6" s="642"/>
      <c r="ADY6" s="642"/>
      <c r="ADZ6" s="642"/>
      <c r="AEA6" s="642"/>
      <c r="AEB6" s="642"/>
      <c r="AEC6" s="642"/>
      <c r="AED6" s="642"/>
      <c r="AEE6" s="642"/>
      <c r="AEF6" s="642"/>
      <c r="AEG6" s="642"/>
      <c r="AEH6" s="642"/>
      <c r="AEI6" s="642"/>
      <c r="AEJ6" s="642"/>
      <c r="AEK6" s="642"/>
      <c r="AEL6" s="642"/>
      <c r="AEM6" s="642"/>
      <c r="AEN6" s="642"/>
      <c r="AEO6" s="642"/>
      <c r="AEP6" s="642"/>
      <c r="AEQ6" s="642"/>
      <c r="AER6" s="642"/>
      <c r="AES6" s="642"/>
      <c r="AET6" s="642"/>
      <c r="AEU6" s="642"/>
      <c r="AEV6" s="642"/>
      <c r="AEW6" s="642"/>
      <c r="AEX6" s="642"/>
      <c r="AEY6" s="642"/>
      <c r="AEZ6" s="642"/>
      <c r="AFA6" s="642"/>
      <c r="AFB6" s="642"/>
      <c r="AFC6" s="642"/>
      <c r="AFD6" s="642"/>
      <c r="AFE6" s="642"/>
      <c r="AFF6" s="642"/>
      <c r="AFG6" s="642"/>
      <c r="AFH6" s="642"/>
      <c r="AFI6" s="642"/>
      <c r="AFJ6" s="642"/>
      <c r="AFK6" s="642"/>
      <c r="AFL6" s="642"/>
      <c r="AFM6" s="642"/>
      <c r="AFN6" s="642"/>
      <c r="AFO6" s="642"/>
      <c r="AFP6" s="642"/>
      <c r="AFQ6" s="642"/>
      <c r="AFR6" s="642"/>
      <c r="AFS6" s="642"/>
      <c r="AFT6" s="642"/>
      <c r="AFU6" s="642"/>
      <c r="AFV6" s="642"/>
      <c r="AFW6" s="642"/>
      <c r="AFX6" s="642"/>
      <c r="AFY6" s="642"/>
      <c r="AFZ6" s="642"/>
      <c r="AGA6" s="642"/>
      <c r="AGB6" s="642"/>
      <c r="AGC6" s="642"/>
      <c r="AGD6" s="642"/>
      <c r="AGE6" s="642"/>
      <c r="AGF6" s="642"/>
      <c r="AGG6" s="642"/>
      <c r="AGH6" s="642"/>
      <c r="AGI6" s="642"/>
      <c r="AGJ6" s="642"/>
      <c r="AGK6" s="642"/>
      <c r="AGL6" s="642"/>
      <c r="AGM6" s="642"/>
      <c r="AGN6" s="642"/>
      <c r="AGO6" s="642"/>
      <c r="AGP6" s="642"/>
      <c r="AGQ6" s="642"/>
      <c r="AGR6" s="642"/>
      <c r="AGS6" s="642"/>
      <c r="AGT6" s="642"/>
      <c r="AGU6" s="642"/>
      <c r="AGV6" s="642"/>
      <c r="AGW6" s="642"/>
      <c r="AGX6" s="642"/>
      <c r="AGY6" s="642"/>
      <c r="AGZ6" s="642"/>
      <c r="AHA6" s="642"/>
      <c r="AHB6" s="642"/>
      <c r="AHC6" s="642"/>
      <c r="AHD6" s="642"/>
      <c r="AHE6" s="642"/>
      <c r="AHF6" s="642"/>
      <c r="AHG6" s="642"/>
      <c r="AHH6" s="642"/>
      <c r="AHI6" s="642"/>
      <c r="AHJ6" s="642"/>
      <c r="AHK6" s="642"/>
      <c r="AHL6" s="642"/>
      <c r="AHM6" s="642"/>
      <c r="AHN6" s="642"/>
      <c r="AHO6" s="642"/>
      <c r="AHP6" s="642"/>
      <c r="AHQ6" s="642"/>
      <c r="AHR6" s="642"/>
      <c r="AHS6" s="642"/>
      <c r="AHT6" s="642"/>
      <c r="AHU6" s="642"/>
      <c r="AHV6" s="642"/>
      <c r="AHW6" s="642"/>
      <c r="AHX6" s="642"/>
      <c r="AHY6" s="642"/>
      <c r="AHZ6" s="642"/>
      <c r="AIA6" s="642"/>
      <c r="AIB6" s="642"/>
      <c r="AIC6" s="642"/>
      <c r="AID6" s="642"/>
      <c r="AIE6" s="642"/>
      <c r="AIF6" s="642"/>
      <c r="AIG6" s="642"/>
      <c r="AIH6" s="642"/>
      <c r="AII6" s="642"/>
      <c r="AIJ6" s="642"/>
      <c r="AIK6" s="642"/>
      <c r="AIL6" s="642"/>
      <c r="AIM6" s="642"/>
      <c r="AIN6" s="642"/>
      <c r="AIO6" s="642"/>
      <c r="AIP6" s="642"/>
      <c r="AIQ6" s="642"/>
      <c r="AIR6" s="642"/>
      <c r="AIS6" s="642"/>
      <c r="AIT6" s="642"/>
      <c r="AIU6" s="642"/>
      <c r="AIV6" s="642"/>
      <c r="AIW6" s="642"/>
      <c r="AIX6" s="642"/>
      <c r="AIY6" s="642"/>
      <c r="AIZ6" s="642"/>
      <c r="AJA6" s="642"/>
      <c r="AJB6" s="642"/>
      <c r="AJC6" s="642"/>
      <c r="AJD6" s="642"/>
      <c r="AJE6" s="642"/>
      <c r="AJF6" s="642"/>
      <c r="AJG6" s="642"/>
      <c r="AJH6" s="642"/>
      <c r="AJI6" s="642"/>
      <c r="AJJ6" s="642"/>
      <c r="AJK6" s="642"/>
      <c r="AJL6" s="642"/>
      <c r="AJM6" s="642"/>
      <c r="AJN6" s="642"/>
      <c r="AJO6" s="642"/>
      <c r="AJP6" s="642"/>
      <c r="AJQ6" s="642"/>
      <c r="AJR6" s="642"/>
      <c r="AJS6" s="642"/>
      <c r="AJT6" s="642"/>
      <c r="AJU6" s="642"/>
      <c r="AJV6" s="642"/>
      <c r="AJW6" s="642"/>
      <c r="AJX6" s="642"/>
      <c r="AJY6" s="642"/>
      <c r="AJZ6" s="642"/>
      <c r="AKA6" s="642"/>
      <c r="AKB6" s="642"/>
      <c r="AKC6" s="642"/>
      <c r="AKD6" s="642"/>
      <c r="AKE6" s="642"/>
      <c r="AKF6" s="642"/>
      <c r="AKG6" s="642"/>
      <c r="AKH6" s="642"/>
      <c r="AKI6" s="642"/>
      <c r="AKJ6" s="642"/>
      <c r="AKK6" s="642"/>
      <c r="AKL6" s="642"/>
      <c r="AKM6" s="642"/>
      <c r="AKN6" s="642"/>
      <c r="AKO6" s="642"/>
      <c r="AKP6" s="642"/>
      <c r="AKQ6" s="642"/>
      <c r="AKR6" s="642"/>
      <c r="AKS6" s="642"/>
      <c r="AKT6" s="642"/>
      <c r="AKU6" s="642"/>
      <c r="AKV6" s="642"/>
      <c r="AKW6" s="642"/>
      <c r="AKX6" s="642"/>
      <c r="AKY6" s="642"/>
      <c r="AKZ6" s="642"/>
      <c r="ALA6" s="642"/>
      <c r="ALB6" s="642"/>
      <c r="ALC6" s="642"/>
      <c r="ALD6" s="642"/>
      <c r="ALE6" s="642"/>
      <c r="ALF6" s="642"/>
      <c r="ALG6" s="642"/>
      <c r="ALH6" s="642"/>
      <c r="ALI6" s="642"/>
      <c r="ALJ6" s="642"/>
      <c r="ALK6" s="642"/>
      <c r="ALL6" s="642"/>
      <c r="ALM6" s="642"/>
      <c r="ALN6" s="642"/>
      <c r="ALO6" s="642"/>
      <c r="ALP6" s="642"/>
      <c r="ALQ6" s="642"/>
      <c r="ALR6" s="642"/>
      <c r="ALS6" s="642"/>
      <c r="ALT6" s="642"/>
      <c r="ALU6" s="642"/>
      <c r="ALV6" s="642"/>
      <c r="ALW6" s="642"/>
      <c r="ALX6" s="642"/>
      <c r="ALY6" s="642"/>
      <c r="ALZ6" s="642"/>
      <c r="AMA6" s="642"/>
      <c r="AMB6" s="642"/>
      <c r="AMC6" s="642"/>
      <c r="AMD6" s="642"/>
      <c r="AME6" s="642"/>
      <c r="AMF6" s="642"/>
      <c r="AMG6" s="642"/>
      <c r="AMH6" s="642"/>
      <c r="AMI6" s="642"/>
      <c r="AMJ6" s="642"/>
      <c r="AMK6" s="642"/>
      <c r="AML6" s="642"/>
      <c r="AMM6" s="642"/>
      <c r="AMN6" s="642"/>
      <c r="AMO6" s="642"/>
      <c r="AMP6" s="642"/>
      <c r="AMQ6" s="642"/>
      <c r="AMR6" s="642"/>
      <c r="AMS6" s="642"/>
      <c r="AMT6" s="642"/>
      <c r="AMU6" s="642"/>
      <c r="AMV6" s="642"/>
      <c r="AMW6" s="642"/>
      <c r="AMX6" s="642"/>
      <c r="AMY6" s="642"/>
      <c r="AMZ6" s="642"/>
      <c r="ANA6" s="642"/>
      <c r="ANB6" s="642"/>
      <c r="ANC6" s="642"/>
      <c r="AND6" s="642"/>
      <c r="ANE6" s="642"/>
      <c r="ANF6" s="642"/>
      <c r="ANG6" s="642"/>
      <c r="ANH6" s="642"/>
      <c r="ANI6" s="642"/>
      <c r="ANJ6" s="642"/>
      <c r="ANK6" s="642"/>
      <c r="ANL6" s="642"/>
      <c r="ANM6" s="642"/>
      <c r="ANN6" s="642"/>
      <c r="ANO6" s="642"/>
      <c r="ANP6" s="642"/>
      <c r="ANQ6" s="642"/>
      <c r="ANR6" s="642"/>
      <c r="ANS6" s="642"/>
      <c r="ANT6" s="642"/>
      <c r="ANU6" s="642"/>
      <c r="ANV6" s="642"/>
      <c r="ANW6" s="642"/>
      <c r="ANX6" s="642"/>
      <c r="ANY6" s="642"/>
      <c r="ANZ6" s="642"/>
      <c r="AOA6" s="642"/>
      <c r="AOB6" s="642"/>
      <c r="AOC6" s="642"/>
      <c r="AOD6" s="642"/>
      <c r="AOE6" s="642"/>
      <c r="AOF6" s="642"/>
      <c r="AOG6" s="642"/>
      <c r="AOH6" s="642"/>
      <c r="AOI6" s="642"/>
      <c r="AOJ6" s="642"/>
      <c r="AOK6" s="642"/>
      <c r="AOL6" s="642"/>
      <c r="AOM6" s="642"/>
      <c r="AON6" s="642"/>
      <c r="AOO6" s="642"/>
      <c r="AOP6" s="642"/>
      <c r="AOQ6" s="642"/>
      <c r="AOR6" s="642"/>
      <c r="AOS6" s="642"/>
      <c r="AOT6" s="642"/>
      <c r="AOU6" s="642"/>
      <c r="AOV6" s="642"/>
      <c r="AOW6" s="642"/>
      <c r="AOX6" s="642"/>
      <c r="AOY6" s="642"/>
      <c r="AOZ6" s="642"/>
      <c r="APA6" s="642"/>
      <c r="APB6" s="642"/>
      <c r="APC6" s="642"/>
      <c r="APD6" s="642"/>
      <c r="APE6" s="642"/>
      <c r="APF6" s="642"/>
      <c r="APG6" s="642"/>
      <c r="APH6" s="642"/>
      <c r="API6" s="642"/>
      <c r="APJ6" s="642"/>
      <c r="APK6" s="642"/>
      <c r="APL6" s="642"/>
      <c r="APM6" s="642"/>
      <c r="APN6" s="642"/>
      <c r="APO6" s="642"/>
      <c r="APP6" s="642"/>
      <c r="APQ6" s="642"/>
      <c r="APR6" s="642"/>
      <c r="APS6" s="642"/>
      <c r="APT6" s="642"/>
      <c r="APU6" s="642"/>
      <c r="APV6" s="642"/>
      <c r="APW6" s="642"/>
      <c r="APX6" s="642"/>
      <c r="APY6" s="642"/>
      <c r="APZ6" s="642"/>
      <c r="AQA6" s="642"/>
      <c r="AQB6" s="642"/>
      <c r="AQC6" s="642"/>
      <c r="AQD6" s="642"/>
      <c r="AQE6" s="642"/>
      <c r="AQF6" s="642"/>
      <c r="AQG6" s="642"/>
      <c r="AQH6" s="642"/>
      <c r="AQI6" s="642"/>
      <c r="AQJ6" s="642"/>
      <c r="AQK6" s="642"/>
      <c r="AQL6" s="642"/>
      <c r="AQM6" s="642"/>
      <c r="AQN6" s="642"/>
      <c r="AQO6" s="642"/>
      <c r="AQP6" s="642"/>
      <c r="AQQ6" s="642"/>
      <c r="AQR6" s="642"/>
      <c r="AQS6" s="642"/>
      <c r="AQT6" s="642"/>
      <c r="AQU6" s="642"/>
      <c r="AQV6" s="642"/>
      <c r="AQW6" s="642"/>
      <c r="AQX6" s="642"/>
      <c r="AQY6" s="642"/>
      <c r="AQZ6" s="642"/>
      <c r="ARA6" s="642"/>
      <c r="ARB6" s="642"/>
      <c r="ARC6" s="642"/>
      <c r="ARD6" s="642"/>
      <c r="ARE6" s="642"/>
      <c r="ARF6" s="642"/>
      <c r="ARG6" s="642"/>
      <c r="ARH6" s="642"/>
      <c r="ARI6" s="642"/>
      <c r="ARJ6" s="642"/>
      <c r="ARK6" s="642"/>
      <c r="ARL6" s="642"/>
      <c r="ARM6" s="642"/>
      <c r="ARN6" s="642"/>
      <c r="ARO6" s="642"/>
      <c r="ARP6" s="642"/>
      <c r="ARQ6" s="642"/>
      <c r="ARR6" s="642"/>
      <c r="ARS6" s="642"/>
      <c r="ART6" s="642"/>
      <c r="ARU6" s="642"/>
      <c r="ARV6" s="642"/>
      <c r="ARW6" s="642"/>
      <c r="ARX6" s="642"/>
      <c r="ARY6" s="642"/>
      <c r="ARZ6" s="642"/>
      <c r="ASA6" s="642"/>
      <c r="ASB6" s="642"/>
      <c r="ASC6" s="642"/>
      <c r="ASD6" s="642"/>
      <c r="ASE6" s="642"/>
      <c r="ASF6" s="642"/>
      <c r="ASG6" s="642"/>
      <c r="ASH6" s="642"/>
      <c r="ASI6" s="642"/>
      <c r="ASJ6" s="642"/>
      <c r="ASK6" s="642"/>
      <c r="ASL6" s="642"/>
      <c r="ASM6" s="642"/>
      <c r="ASN6" s="642"/>
      <c r="ASO6" s="642"/>
      <c r="ASP6" s="642"/>
      <c r="ASQ6" s="642"/>
      <c r="ASR6" s="642"/>
      <c r="ASS6" s="642"/>
      <c r="AST6" s="642"/>
      <c r="ASU6" s="642"/>
      <c r="ASV6" s="642"/>
      <c r="ASW6" s="642"/>
      <c r="ASX6" s="642"/>
      <c r="ASY6" s="642"/>
      <c r="ASZ6" s="642"/>
      <c r="ATA6" s="642"/>
      <c r="ATB6" s="642"/>
      <c r="ATC6" s="642"/>
      <c r="ATD6" s="642"/>
      <c r="ATE6" s="642"/>
      <c r="ATF6" s="642"/>
      <c r="ATG6" s="642"/>
      <c r="ATH6" s="642"/>
      <c r="ATI6" s="642"/>
      <c r="ATJ6" s="642"/>
      <c r="ATK6" s="642"/>
      <c r="ATL6" s="642"/>
      <c r="ATM6" s="642"/>
      <c r="ATN6" s="642"/>
      <c r="ATO6" s="642"/>
      <c r="ATP6" s="642"/>
      <c r="ATQ6" s="642"/>
      <c r="ATR6" s="642"/>
      <c r="ATS6" s="642"/>
      <c r="ATT6" s="642"/>
      <c r="ATU6" s="642"/>
      <c r="ATV6" s="642"/>
      <c r="ATW6" s="642"/>
      <c r="ATX6" s="642"/>
      <c r="ATY6" s="642"/>
      <c r="ATZ6" s="642"/>
      <c r="AUA6" s="642"/>
      <c r="AUB6" s="642"/>
      <c r="AUC6" s="642"/>
      <c r="AUD6" s="642"/>
      <c r="AUE6" s="642"/>
      <c r="AUF6" s="642"/>
      <c r="AUG6" s="642"/>
      <c r="AUH6" s="642"/>
      <c r="AUI6" s="642"/>
      <c r="AUJ6" s="642"/>
      <c r="AUK6" s="642"/>
      <c r="AUL6" s="642"/>
      <c r="AUM6" s="642"/>
      <c r="AUN6" s="642"/>
      <c r="AUO6" s="642"/>
      <c r="AUP6" s="642"/>
      <c r="AUQ6" s="642"/>
      <c r="AUR6" s="642"/>
      <c r="AUS6" s="642"/>
      <c r="AUT6" s="642"/>
      <c r="AUU6" s="642"/>
      <c r="AUV6" s="642"/>
      <c r="AUW6" s="642"/>
      <c r="AUX6" s="642"/>
      <c r="AUY6" s="642"/>
      <c r="AUZ6" s="642"/>
      <c r="AVA6" s="642"/>
      <c r="AVB6" s="642"/>
      <c r="AVC6" s="642"/>
      <c r="AVD6" s="642"/>
      <c r="AVE6" s="642"/>
      <c r="AVF6" s="642"/>
      <c r="AVG6" s="642"/>
      <c r="AVH6" s="642"/>
      <c r="AVI6" s="642"/>
      <c r="AVJ6" s="642"/>
      <c r="AVK6" s="642"/>
      <c r="AVL6" s="642"/>
      <c r="AVM6" s="642"/>
      <c r="AVN6" s="642"/>
      <c r="AVO6" s="642"/>
      <c r="AVP6" s="642"/>
      <c r="AVQ6" s="642"/>
      <c r="AVR6" s="642"/>
      <c r="AVS6" s="642"/>
      <c r="AVT6" s="642"/>
      <c r="AVU6" s="642"/>
      <c r="AVV6" s="642"/>
      <c r="AVW6" s="642"/>
      <c r="AVX6" s="642"/>
      <c r="AVY6" s="642"/>
      <c r="AVZ6" s="642"/>
      <c r="AWA6" s="642"/>
      <c r="AWB6" s="642"/>
      <c r="AWC6" s="642"/>
      <c r="AWD6" s="642"/>
      <c r="AWE6" s="642"/>
      <c r="AWF6" s="642"/>
      <c r="AWG6" s="642"/>
      <c r="AWH6" s="642"/>
      <c r="AWI6" s="642"/>
      <c r="AWJ6" s="642"/>
      <c r="AWK6" s="642"/>
      <c r="AWL6" s="642"/>
      <c r="AWM6" s="642"/>
      <c r="AWN6" s="642"/>
      <c r="AWO6" s="642"/>
      <c r="AWP6" s="642"/>
      <c r="AWQ6" s="642"/>
      <c r="AWR6" s="642"/>
      <c r="AWS6" s="642"/>
      <c r="AWT6" s="642"/>
      <c r="AWU6" s="642"/>
      <c r="AWV6" s="642"/>
      <c r="AWW6" s="642"/>
      <c r="AWX6" s="642"/>
      <c r="AWY6" s="642"/>
      <c r="AWZ6" s="642"/>
      <c r="AXA6" s="642"/>
      <c r="AXB6" s="642"/>
      <c r="AXC6" s="642"/>
      <c r="AXD6" s="642"/>
      <c r="AXE6" s="642"/>
      <c r="AXF6" s="642"/>
      <c r="AXG6" s="642"/>
      <c r="AXH6" s="642"/>
      <c r="AXI6" s="642"/>
      <c r="AXJ6" s="642"/>
      <c r="AXK6" s="642"/>
      <c r="AXL6" s="642"/>
      <c r="AXM6" s="642"/>
      <c r="AXN6" s="642"/>
      <c r="AXO6" s="642"/>
      <c r="AXP6" s="642"/>
      <c r="AXQ6" s="642"/>
      <c r="AXR6" s="642"/>
      <c r="AXS6" s="642"/>
      <c r="AXT6" s="642"/>
      <c r="AXU6" s="642"/>
      <c r="AXV6" s="642"/>
      <c r="AXW6" s="642"/>
      <c r="AXX6" s="642"/>
      <c r="AXY6" s="642"/>
      <c r="AXZ6" s="642"/>
      <c r="AYA6" s="642"/>
      <c r="AYB6" s="642"/>
      <c r="AYC6" s="642"/>
      <c r="AYD6" s="642"/>
      <c r="AYE6" s="642"/>
      <c r="AYF6" s="642"/>
      <c r="AYG6" s="642"/>
      <c r="AYH6" s="642"/>
      <c r="AYI6" s="642"/>
      <c r="AYJ6" s="642"/>
      <c r="AYK6" s="642"/>
      <c r="AYL6" s="642"/>
      <c r="AYM6" s="642"/>
      <c r="AYN6" s="642"/>
      <c r="AYO6" s="642"/>
      <c r="AYP6" s="642"/>
      <c r="AYQ6" s="642"/>
      <c r="AYR6" s="642"/>
      <c r="AYS6" s="642"/>
      <c r="AYT6" s="642"/>
      <c r="AYU6" s="642"/>
      <c r="AYV6" s="642"/>
      <c r="AYW6" s="642"/>
      <c r="AYX6" s="642"/>
      <c r="AYY6" s="642"/>
      <c r="AYZ6" s="642"/>
      <c r="AZA6" s="642"/>
      <c r="AZB6" s="642"/>
      <c r="AZC6" s="642"/>
      <c r="AZD6" s="642"/>
      <c r="AZE6" s="642"/>
      <c r="AZF6" s="642"/>
      <c r="AZG6" s="642"/>
      <c r="AZH6" s="642"/>
      <c r="AZI6" s="642"/>
      <c r="AZJ6" s="642"/>
      <c r="AZK6" s="642"/>
      <c r="AZL6" s="642"/>
      <c r="AZM6" s="642"/>
      <c r="AZN6" s="642"/>
      <c r="AZO6" s="642"/>
      <c r="AZP6" s="642"/>
      <c r="AZQ6" s="642"/>
      <c r="AZR6" s="642"/>
      <c r="AZS6" s="642"/>
      <c r="AZT6" s="642"/>
      <c r="AZU6" s="642"/>
      <c r="AZV6" s="642"/>
      <c r="AZW6" s="642"/>
      <c r="AZX6" s="642"/>
      <c r="AZY6" s="642"/>
      <c r="AZZ6" s="642"/>
      <c r="BAA6" s="642"/>
      <c r="BAB6" s="642"/>
      <c r="BAC6" s="642"/>
      <c r="BAD6" s="642"/>
      <c r="BAE6" s="642"/>
      <c r="BAF6" s="642"/>
      <c r="BAG6" s="642"/>
      <c r="BAH6" s="642"/>
      <c r="BAI6" s="642"/>
      <c r="BAJ6" s="642"/>
      <c r="BAK6" s="642"/>
      <c r="BAL6" s="642"/>
      <c r="BAM6" s="642"/>
      <c r="BAN6" s="642"/>
      <c r="BAO6" s="642"/>
      <c r="BAP6" s="642"/>
      <c r="BAQ6" s="642"/>
      <c r="BAR6" s="642"/>
      <c r="BAS6" s="642"/>
      <c r="BAT6" s="642"/>
      <c r="BAU6" s="642"/>
      <c r="BAV6" s="642"/>
      <c r="BAW6" s="642"/>
      <c r="BAX6" s="642"/>
      <c r="BAY6" s="642"/>
      <c r="BAZ6" s="642"/>
      <c r="BBA6" s="642"/>
      <c r="BBB6" s="642"/>
      <c r="BBC6" s="642"/>
      <c r="BBD6" s="642"/>
      <c r="BBE6" s="642"/>
      <c r="BBF6" s="642"/>
      <c r="BBG6" s="642"/>
      <c r="BBH6" s="642"/>
      <c r="BBI6" s="642"/>
      <c r="BBJ6" s="642"/>
      <c r="BBK6" s="642"/>
      <c r="BBL6" s="642"/>
      <c r="BBM6" s="642"/>
      <c r="BBN6" s="642"/>
      <c r="BBO6" s="642"/>
      <c r="BBP6" s="642"/>
      <c r="BBQ6" s="642"/>
      <c r="BBR6" s="642"/>
      <c r="BBS6" s="642"/>
      <c r="BBT6" s="642"/>
      <c r="BBU6" s="642"/>
      <c r="BBV6" s="642"/>
      <c r="BBW6" s="642"/>
      <c r="BBX6" s="642"/>
      <c r="BBY6" s="642"/>
      <c r="BBZ6" s="642"/>
      <c r="BCA6" s="642"/>
      <c r="BCB6" s="642"/>
      <c r="BCC6" s="642"/>
      <c r="BCD6" s="642"/>
      <c r="BCE6" s="642"/>
      <c r="BCF6" s="642"/>
      <c r="BCG6" s="642"/>
      <c r="BCH6" s="642"/>
      <c r="BCI6" s="642"/>
      <c r="BCJ6" s="642"/>
      <c r="BCK6" s="642"/>
      <c r="BCL6" s="642"/>
      <c r="BCM6" s="642"/>
      <c r="BCN6" s="642"/>
      <c r="BCO6" s="642"/>
      <c r="BCP6" s="642"/>
      <c r="BCQ6" s="642"/>
      <c r="BCR6" s="642"/>
      <c r="BCS6" s="642"/>
      <c r="BCT6" s="642"/>
      <c r="BCU6" s="642"/>
      <c r="BCV6" s="642"/>
      <c r="BCW6" s="642"/>
      <c r="BCX6" s="642"/>
      <c r="BCY6" s="642"/>
      <c r="BCZ6" s="642"/>
      <c r="BDA6" s="642"/>
      <c r="BDB6" s="642"/>
      <c r="BDC6" s="642"/>
      <c r="BDD6" s="642"/>
      <c r="BDE6" s="642"/>
      <c r="BDF6" s="642"/>
      <c r="BDG6" s="642"/>
      <c r="BDH6" s="642"/>
      <c r="BDI6" s="642"/>
      <c r="BDJ6" s="642"/>
      <c r="BDK6" s="642"/>
      <c r="BDL6" s="642"/>
      <c r="BDM6" s="642"/>
      <c r="BDN6" s="642"/>
      <c r="BDO6" s="642"/>
      <c r="BDP6" s="642"/>
      <c r="BDQ6" s="642"/>
      <c r="BDR6" s="642"/>
      <c r="BDS6" s="642"/>
      <c r="BDT6" s="642"/>
      <c r="BDU6" s="642"/>
      <c r="BDV6" s="642"/>
      <c r="BDW6" s="642"/>
      <c r="BDX6" s="642"/>
      <c r="BDY6" s="642"/>
      <c r="BDZ6" s="642"/>
      <c r="BEA6" s="642"/>
      <c r="BEB6" s="642"/>
      <c r="BEC6" s="642"/>
      <c r="BED6" s="642"/>
      <c r="BEE6" s="642"/>
      <c r="BEF6" s="642"/>
      <c r="BEG6" s="642"/>
      <c r="BEH6" s="642"/>
      <c r="BEI6" s="642"/>
      <c r="BEJ6" s="642"/>
      <c r="BEK6" s="642"/>
      <c r="BEL6" s="642"/>
      <c r="BEM6" s="642"/>
      <c r="BEN6" s="642"/>
      <c r="BEO6" s="642"/>
      <c r="BEP6" s="642"/>
      <c r="BEQ6" s="642"/>
      <c r="BER6" s="642"/>
      <c r="BES6" s="642"/>
      <c r="BET6" s="642"/>
      <c r="BEU6" s="642"/>
      <c r="BEV6" s="642"/>
      <c r="BEW6" s="642"/>
      <c r="BEX6" s="642"/>
      <c r="BEY6" s="642"/>
      <c r="BEZ6" s="642"/>
      <c r="BFA6" s="642"/>
      <c r="BFB6" s="642"/>
      <c r="BFC6" s="642"/>
      <c r="BFD6" s="642"/>
      <c r="BFE6" s="642"/>
      <c r="BFF6" s="642"/>
      <c r="BFG6" s="642"/>
      <c r="BFH6" s="642"/>
      <c r="BFI6" s="642"/>
      <c r="BFJ6" s="642"/>
      <c r="BFK6" s="642"/>
      <c r="BFL6" s="642"/>
      <c r="BFM6" s="642"/>
      <c r="BFN6" s="642"/>
      <c r="BFO6" s="642"/>
      <c r="BFP6" s="642"/>
      <c r="BFQ6" s="642"/>
      <c r="BFR6" s="642"/>
      <c r="BFS6" s="642"/>
      <c r="BFT6" s="642"/>
      <c r="BFU6" s="642"/>
      <c r="BFV6" s="642"/>
      <c r="BFW6" s="642"/>
      <c r="BFX6" s="642"/>
      <c r="BFY6" s="642"/>
      <c r="BFZ6" s="642"/>
      <c r="BGA6" s="642"/>
      <c r="BGB6" s="642"/>
      <c r="BGC6" s="642"/>
      <c r="BGD6" s="642"/>
      <c r="BGE6" s="642"/>
      <c r="BGF6" s="642"/>
      <c r="BGG6" s="642"/>
      <c r="BGH6" s="642"/>
      <c r="BGI6" s="642"/>
      <c r="BGJ6" s="642"/>
      <c r="BGK6" s="642"/>
      <c r="BGL6" s="642"/>
      <c r="BGM6" s="642"/>
      <c r="BGN6" s="642"/>
      <c r="BGO6" s="642"/>
      <c r="BGP6" s="642"/>
      <c r="BGQ6" s="642"/>
      <c r="BGR6" s="642"/>
      <c r="BGS6" s="642"/>
      <c r="BGT6" s="642"/>
      <c r="BGU6" s="642"/>
      <c r="BGV6" s="642"/>
      <c r="BGW6" s="642"/>
      <c r="BGX6" s="642"/>
      <c r="BGY6" s="642"/>
      <c r="BGZ6" s="642"/>
      <c r="BHA6" s="642"/>
      <c r="BHB6" s="642"/>
      <c r="BHC6" s="642"/>
      <c r="BHD6" s="642"/>
      <c r="BHE6" s="642"/>
      <c r="BHF6" s="642"/>
      <c r="BHG6" s="642"/>
      <c r="BHH6" s="642"/>
      <c r="BHI6" s="642"/>
      <c r="BHJ6" s="642"/>
      <c r="BHK6" s="642"/>
      <c r="BHL6" s="642"/>
      <c r="BHM6" s="642"/>
      <c r="BHN6" s="642"/>
      <c r="BHO6" s="642"/>
      <c r="BHP6" s="642"/>
      <c r="BHQ6" s="642"/>
      <c r="BHR6" s="642"/>
      <c r="BHS6" s="642"/>
      <c r="BHT6" s="642"/>
      <c r="BHU6" s="642"/>
      <c r="BHV6" s="642"/>
      <c r="BHW6" s="642"/>
      <c r="BHX6" s="642"/>
      <c r="BHY6" s="642"/>
      <c r="BHZ6" s="642"/>
      <c r="BIA6" s="642"/>
      <c r="BIB6" s="642"/>
      <c r="BIC6" s="642"/>
      <c r="BID6" s="642"/>
      <c r="BIE6" s="642"/>
      <c r="BIF6" s="642"/>
      <c r="BIG6" s="642"/>
      <c r="BIH6" s="642"/>
      <c r="BII6" s="642"/>
      <c r="BIJ6" s="642"/>
      <c r="BIK6" s="642"/>
      <c r="BIL6" s="642"/>
      <c r="BIM6" s="642"/>
      <c r="BIN6" s="642"/>
      <c r="BIO6" s="642"/>
      <c r="BIP6" s="642"/>
      <c r="BIQ6" s="642"/>
      <c r="BIR6" s="642"/>
      <c r="BIS6" s="642"/>
      <c r="BIT6" s="642"/>
      <c r="BIU6" s="642"/>
      <c r="BIV6" s="642"/>
      <c r="BIW6" s="642"/>
      <c r="BIX6" s="642"/>
      <c r="BIY6" s="642"/>
      <c r="BIZ6" s="642"/>
      <c r="BJA6" s="642"/>
      <c r="BJB6" s="642"/>
      <c r="BJC6" s="642"/>
      <c r="BJD6" s="642"/>
      <c r="BJE6" s="642"/>
      <c r="BJF6" s="642"/>
      <c r="BJG6" s="642"/>
      <c r="BJH6" s="642"/>
      <c r="BJI6" s="642"/>
      <c r="BJJ6" s="642"/>
      <c r="BJK6" s="642"/>
      <c r="BJL6" s="642"/>
      <c r="BJM6" s="642"/>
      <c r="BJN6" s="642"/>
      <c r="BJO6" s="642"/>
      <c r="BJP6" s="642"/>
      <c r="BJQ6" s="642"/>
      <c r="BJR6" s="642"/>
      <c r="BJS6" s="642"/>
      <c r="BJT6" s="642"/>
      <c r="BJU6" s="642"/>
      <c r="BJV6" s="642"/>
      <c r="BJW6" s="642"/>
      <c r="BJX6" s="642"/>
      <c r="BJY6" s="642"/>
      <c r="BJZ6" s="642"/>
      <c r="BKA6" s="642"/>
      <c r="BKB6" s="642"/>
      <c r="BKC6" s="642"/>
      <c r="BKD6" s="642"/>
      <c r="BKE6" s="642"/>
      <c r="BKF6" s="642"/>
      <c r="BKG6" s="642"/>
      <c r="BKH6" s="642"/>
      <c r="BKI6" s="642"/>
      <c r="BKJ6" s="642"/>
      <c r="BKK6" s="642"/>
      <c r="BKL6" s="642"/>
      <c r="BKM6" s="642"/>
      <c r="BKN6" s="642"/>
      <c r="BKO6" s="642"/>
      <c r="BKP6" s="642"/>
      <c r="BKQ6" s="642"/>
      <c r="BKR6" s="642"/>
      <c r="BKS6" s="642"/>
      <c r="BKT6" s="642"/>
      <c r="BKU6" s="642"/>
      <c r="BKV6" s="642"/>
      <c r="BKW6" s="642"/>
      <c r="BKX6" s="642"/>
      <c r="BKY6" s="642"/>
      <c r="BKZ6" s="642"/>
      <c r="BLA6" s="642"/>
      <c r="BLB6" s="642"/>
      <c r="BLC6" s="642"/>
      <c r="BLD6" s="642"/>
      <c r="BLE6" s="642"/>
      <c r="BLF6" s="642"/>
      <c r="BLG6" s="642"/>
      <c r="BLH6" s="642"/>
      <c r="BLI6" s="642"/>
      <c r="BLJ6" s="642"/>
      <c r="BLK6" s="642"/>
      <c r="BLL6" s="642"/>
      <c r="BLM6" s="642"/>
      <c r="BLN6" s="642"/>
      <c r="BLO6" s="642"/>
      <c r="BLP6" s="642"/>
      <c r="BLQ6" s="642"/>
      <c r="BLR6" s="642"/>
      <c r="BLS6" s="642"/>
      <c r="BLT6" s="642"/>
      <c r="BLU6" s="642"/>
      <c r="BLV6" s="642"/>
      <c r="BLW6" s="642"/>
      <c r="BLX6" s="642"/>
      <c r="BLY6" s="642"/>
      <c r="BLZ6" s="642"/>
      <c r="BMA6" s="642"/>
      <c r="BMB6" s="642"/>
      <c r="BMC6" s="642"/>
      <c r="BMD6" s="642"/>
      <c r="BME6" s="642"/>
      <c r="BMF6" s="642"/>
      <c r="BMG6" s="642"/>
      <c r="BMH6" s="642"/>
      <c r="BMI6" s="642"/>
      <c r="BMJ6" s="642"/>
      <c r="BMK6" s="642"/>
      <c r="BML6" s="642"/>
      <c r="BMM6" s="642"/>
      <c r="BMN6" s="642"/>
      <c r="BMO6" s="642"/>
      <c r="BMP6" s="642"/>
      <c r="BMQ6" s="642"/>
      <c r="BMR6" s="642"/>
      <c r="BMS6" s="642"/>
      <c r="BMT6" s="642"/>
      <c r="BMU6" s="642"/>
      <c r="BMV6" s="642"/>
      <c r="BMW6" s="642"/>
      <c r="BMX6" s="642"/>
      <c r="BMY6" s="642"/>
      <c r="BMZ6" s="642"/>
      <c r="BNA6" s="642"/>
      <c r="BNB6" s="642"/>
      <c r="BNC6" s="642"/>
      <c r="BND6" s="642"/>
      <c r="BNE6" s="642"/>
      <c r="BNF6" s="642"/>
      <c r="BNG6" s="642"/>
      <c r="BNH6" s="642"/>
      <c r="BNI6" s="642"/>
      <c r="BNJ6" s="642"/>
      <c r="BNK6" s="642"/>
      <c r="BNL6" s="642"/>
      <c r="BNM6" s="642"/>
      <c r="BNN6" s="642"/>
      <c r="BNO6" s="642"/>
      <c r="BNP6" s="642"/>
      <c r="BNQ6" s="642"/>
      <c r="BNR6" s="642"/>
      <c r="BNS6" s="642"/>
      <c r="BNT6" s="642"/>
      <c r="BNU6" s="642"/>
      <c r="BNV6" s="642"/>
      <c r="BNW6" s="642"/>
      <c r="BNX6" s="642"/>
      <c r="BNY6" s="642"/>
      <c r="BNZ6" s="642"/>
      <c r="BOA6" s="642"/>
      <c r="BOB6" s="642"/>
      <c r="BOC6" s="642"/>
      <c r="BOD6" s="642"/>
      <c r="BOE6" s="642"/>
      <c r="BOF6" s="642"/>
      <c r="BOG6" s="642"/>
      <c r="BOH6" s="642"/>
      <c r="BOI6" s="642"/>
      <c r="BOJ6" s="642"/>
      <c r="BOK6" s="642"/>
      <c r="BOL6" s="642"/>
      <c r="BOM6" s="642"/>
      <c r="BON6" s="642"/>
      <c r="BOO6" s="642"/>
      <c r="BOP6" s="642"/>
      <c r="BOQ6" s="642"/>
      <c r="BOR6" s="642"/>
      <c r="BOS6" s="642"/>
      <c r="BOT6" s="642"/>
      <c r="BOU6" s="642"/>
      <c r="BOV6" s="642"/>
      <c r="BOW6" s="642"/>
      <c r="BOX6" s="642"/>
      <c r="BOY6" s="642"/>
      <c r="BOZ6" s="642"/>
      <c r="BPA6" s="642"/>
      <c r="BPB6" s="642"/>
      <c r="BPC6" s="642"/>
      <c r="BPD6" s="642"/>
      <c r="BPE6" s="642"/>
      <c r="BPF6" s="642"/>
      <c r="BPG6" s="642"/>
      <c r="BPH6" s="642"/>
      <c r="BPI6" s="642"/>
      <c r="BPJ6" s="642"/>
      <c r="BPK6" s="642"/>
      <c r="BPL6" s="642"/>
      <c r="BPM6" s="642"/>
      <c r="BPN6" s="642"/>
      <c r="BPO6" s="642"/>
      <c r="BPP6" s="642"/>
      <c r="BPQ6" s="642"/>
      <c r="BPR6" s="642"/>
      <c r="BPS6" s="642"/>
      <c r="BPT6" s="642"/>
      <c r="BPU6" s="642"/>
      <c r="BPV6" s="642"/>
      <c r="BPW6" s="642"/>
      <c r="BPX6" s="642"/>
      <c r="BPY6" s="642"/>
      <c r="BPZ6" s="642"/>
      <c r="BQA6" s="642"/>
      <c r="BQB6" s="642"/>
      <c r="BQC6" s="642"/>
      <c r="BQD6" s="642"/>
      <c r="BQE6" s="642"/>
      <c r="BQF6" s="642"/>
      <c r="BQG6" s="642"/>
      <c r="BQH6" s="642"/>
      <c r="BQI6" s="642"/>
      <c r="BQJ6" s="642"/>
      <c r="BQK6" s="642"/>
      <c r="BQL6" s="642"/>
      <c r="BQM6" s="642"/>
      <c r="BQN6" s="642"/>
      <c r="BQO6" s="642"/>
      <c r="BQP6" s="642"/>
      <c r="BQQ6" s="642"/>
      <c r="BQR6" s="642"/>
      <c r="BQS6" s="642"/>
      <c r="BQT6" s="642"/>
      <c r="BQU6" s="642"/>
      <c r="BQV6" s="642"/>
      <c r="BQW6" s="642"/>
      <c r="BQX6" s="642"/>
      <c r="BQY6" s="642"/>
      <c r="BQZ6" s="642"/>
      <c r="BRA6" s="642"/>
      <c r="BRB6" s="642"/>
      <c r="BRC6" s="642"/>
      <c r="BRD6" s="642"/>
      <c r="BRE6" s="642"/>
      <c r="BRF6" s="642"/>
      <c r="BRG6" s="642"/>
      <c r="BRH6" s="642"/>
      <c r="BRI6" s="642"/>
      <c r="BRJ6" s="642"/>
      <c r="BRK6" s="642"/>
      <c r="BRL6" s="642"/>
      <c r="BRM6" s="642"/>
      <c r="BRN6" s="642"/>
      <c r="BRO6" s="642"/>
      <c r="BRP6" s="642"/>
      <c r="BRQ6" s="642"/>
      <c r="BRR6" s="642"/>
      <c r="BRS6" s="642"/>
      <c r="BRT6" s="642"/>
      <c r="BRU6" s="642"/>
      <c r="BRV6" s="642"/>
      <c r="BRW6" s="642"/>
      <c r="BRX6" s="642"/>
      <c r="BRY6" s="642"/>
      <c r="BRZ6" s="642"/>
      <c r="BSA6" s="642"/>
      <c r="BSB6" s="642"/>
      <c r="BSC6" s="642"/>
      <c r="BSD6" s="642"/>
      <c r="BSE6" s="642"/>
      <c r="BSF6" s="642"/>
      <c r="BSG6" s="642"/>
      <c r="BSH6" s="642"/>
      <c r="BSI6" s="642"/>
      <c r="BSJ6" s="642"/>
      <c r="BSK6" s="642"/>
      <c r="BSL6" s="642"/>
      <c r="BSM6" s="642"/>
      <c r="BSN6" s="642"/>
      <c r="BSO6" s="642"/>
      <c r="BSP6" s="642"/>
      <c r="BSQ6" s="642"/>
      <c r="BSR6" s="642"/>
      <c r="BSS6" s="642"/>
      <c r="BST6" s="642"/>
      <c r="BSU6" s="642"/>
      <c r="BSV6" s="642"/>
      <c r="BSW6" s="642"/>
      <c r="BSX6" s="642"/>
      <c r="BSY6" s="642"/>
      <c r="BSZ6" s="642"/>
      <c r="BTA6" s="642"/>
      <c r="BTB6" s="642"/>
      <c r="BTC6" s="642"/>
      <c r="BTD6" s="642"/>
      <c r="BTE6" s="642"/>
      <c r="BTF6" s="642"/>
      <c r="BTG6" s="642"/>
      <c r="BTH6" s="642"/>
      <c r="BTI6" s="642"/>
      <c r="BTJ6" s="642"/>
      <c r="BTK6" s="642"/>
      <c r="BTL6" s="642"/>
      <c r="BTM6" s="642"/>
      <c r="BTN6" s="642"/>
      <c r="BTO6" s="642"/>
      <c r="BTP6" s="642"/>
      <c r="BTQ6" s="642"/>
      <c r="BTR6" s="642"/>
      <c r="BTS6" s="642"/>
      <c r="BTT6" s="642"/>
      <c r="BTU6" s="642"/>
      <c r="BTV6" s="642"/>
      <c r="BTW6" s="642"/>
      <c r="BTX6" s="642"/>
      <c r="BTY6" s="642"/>
      <c r="BTZ6" s="642"/>
      <c r="BUA6" s="642"/>
      <c r="BUB6" s="642"/>
      <c r="BUC6" s="642"/>
      <c r="BUD6" s="642"/>
      <c r="BUE6" s="642"/>
      <c r="BUF6" s="642"/>
      <c r="BUG6" s="642"/>
      <c r="BUH6" s="642"/>
      <c r="BUI6" s="642"/>
      <c r="BUJ6" s="642"/>
      <c r="BUK6" s="642"/>
      <c r="BUL6" s="642"/>
      <c r="BUM6" s="642"/>
      <c r="BUN6" s="642"/>
      <c r="BUO6" s="642"/>
      <c r="BUP6" s="642"/>
      <c r="BUQ6" s="642"/>
      <c r="BUR6" s="642"/>
      <c r="BUS6" s="642"/>
      <c r="BUT6" s="642"/>
      <c r="BUU6" s="642"/>
      <c r="BUV6" s="642"/>
      <c r="BUW6" s="642"/>
      <c r="BUX6" s="642"/>
      <c r="BUY6" s="642"/>
      <c r="BUZ6" s="642"/>
      <c r="BVA6" s="642"/>
      <c r="BVB6" s="642"/>
      <c r="BVC6" s="642"/>
      <c r="BVD6" s="642"/>
      <c r="BVE6" s="642"/>
      <c r="BVF6" s="642"/>
      <c r="BVG6" s="642"/>
      <c r="BVH6" s="642"/>
      <c r="BVI6" s="642"/>
      <c r="BVJ6" s="642"/>
      <c r="BVK6" s="642"/>
      <c r="BVL6" s="642"/>
      <c r="BVM6" s="642"/>
      <c r="BVN6" s="642"/>
      <c r="BVO6" s="642"/>
      <c r="BVP6" s="642"/>
      <c r="BVQ6" s="642"/>
      <c r="BVR6" s="642"/>
      <c r="BVS6" s="642"/>
      <c r="BVT6" s="642"/>
      <c r="BVU6" s="642"/>
      <c r="BVV6" s="642"/>
      <c r="BVW6" s="642"/>
      <c r="BVX6" s="642"/>
      <c r="BVY6" s="642"/>
      <c r="BVZ6" s="642"/>
      <c r="BWA6" s="642"/>
      <c r="BWB6" s="642"/>
      <c r="BWC6" s="642"/>
      <c r="BWD6" s="642"/>
      <c r="BWE6" s="642"/>
      <c r="BWF6" s="642"/>
      <c r="BWG6" s="642"/>
      <c r="BWH6" s="642"/>
      <c r="BWI6" s="642"/>
      <c r="BWJ6" s="642"/>
      <c r="BWK6" s="642"/>
      <c r="BWL6" s="642"/>
      <c r="BWM6" s="642"/>
      <c r="BWN6" s="642"/>
      <c r="BWO6" s="642"/>
      <c r="BWP6" s="642"/>
      <c r="BWQ6" s="642"/>
      <c r="BWR6" s="642"/>
      <c r="BWS6" s="642"/>
      <c r="BWT6" s="642"/>
      <c r="BWU6" s="642"/>
      <c r="BWV6" s="642"/>
      <c r="BWW6" s="642"/>
      <c r="BWX6" s="642"/>
      <c r="BWY6" s="642"/>
      <c r="BWZ6" s="642"/>
      <c r="BXA6" s="642"/>
      <c r="BXB6" s="642"/>
      <c r="BXC6" s="642"/>
      <c r="BXD6" s="642"/>
      <c r="BXE6" s="642"/>
      <c r="BXF6" s="642"/>
      <c r="BXG6" s="642"/>
      <c r="BXH6" s="642"/>
      <c r="BXI6" s="642"/>
      <c r="BXJ6" s="642"/>
      <c r="BXK6" s="642"/>
      <c r="BXL6" s="642"/>
      <c r="BXM6" s="642"/>
      <c r="BXN6" s="642"/>
      <c r="BXO6" s="642"/>
      <c r="BXP6" s="642"/>
      <c r="BXQ6" s="642"/>
      <c r="BXR6" s="642"/>
      <c r="BXS6" s="642"/>
      <c r="BXT6" s="642"/>
      <c r="BXU6" s="642"/>
      <c r="BXV6" s="642"/>
      <c r="BXW6" s="642"/>
      <c r="BXX6" s="642"/>
      <c r="BXY6" s="642"/>
      <c r="BXZ6" s="642"/>
      <c r="BYA6" s="642"/>
      <c r="BYB6" s="642"/>
      <c r="BYC6" s="642"/>
      <c r="BYD6" s="642"/>
      <c r="BYE6" s="642"/>
      <c r="BYF6" s="642"/>
      <c r="BYG6" s="642"/>
      <c r="BYH6" s="642"/>
      <c r="BYI6" s="642"/>
      <c r="BYJ6" s="642"/>
      <c r="BYK6" s="642"/>
      <c r="BYL6" s="642"/>
      <c r="BYM6" s="642"/>
      <c r="BYN6" s="642"/>
      <c r="BYO6" s="642"/>
      <c r="BYP6" s="642"/>
      <c r="BYQ6" s="642"/>
      <c r="BYR6" s="642"/>
      <c r="BYS6" s="642"/>
      <c r="BYT6" s="642"/>
      <c r="BYU6" s="642"/>
      <c r="BYV6" s="642"/>
      <c r="BYW6" s="642"/>
      <c r="BYX6" s="642"/>
      <c r="BYY6" s="642"/>
      <c r="BYZ6" s="642"/>
      <c r="BZA6" s="642"/>
      <c r="BZB6" s="642"/>
      <c r="BZC6" s="642"/>
      <c r="BZD6" s="642"/>
      <c r="BZE6" s="642"/>
      <c r="BZF6" s="642"/>
      <c r="BZG6" s="642"/>
      <c r="BZH6" s="642"/>
      <c r="BZI6" s="642"/>
      <c r="BZJ6" s="642"/>
      <c r="BZK6" s="642"/>
      <c r="BZL6" s="642"/>
      <c r="BZM6" s="642"/>
      <c r="BZN6" s="642"/>
      <c r="BZO6" s="642"/>
      <c r="BZP6" s="642"/>
      <c r="BZQ6" s="642"/>
      <c r="BZR6" s="642"/>
      <c r="BZS6" s="642"/>
      <c r="BZT6" s="642"/>
      <c r="BZU6" s="642"/>
      <c r="BZV6" s="642"/>
      <c r="BZW6" s="642"/>
      <c r="BZX6" s="642"/>
      <c r="BZY6" s="642"/>
      <c r="BZZ6" s="642"/>
      <c r="CAA6" s="642"/>
      <c r="CAB6" s="642"/>
      <c r="CAC6" s="642"/>
      <c r="CAD6" s="642"/>
      <c r="CAE6" s="642"/>
      <c r="CAF6" s="642"/>
      <c r="CAG6" s="642"/>
      <c r="CAH6" s="642"/>
      <c r="CAI6" s="642"/>
      <c r="CAJ6" s="642"/>
      <c r="CAK6" s="642"/>
      <c r="CAL6" s="642"/>
      <c r="CAM6" s="642"/>
      <c r="CAN6" s="642"/>
      <c r="CAO6" s="642"/>
      <c r="CAP6" s="642"/>
      <c r="CAQ6" s="642"/>
      <c r="CAR6" s="642"/>
      <c r="CAS6" s="642"/>
      <c r="CAT6" s="642"/>
      <c r="CAU6" s="642"/>
      <c r="CAV6" s="642"/>
      <c r="CAW6" s="642"/>
      <c r="CAX6" s="642"/>
      <c r="CAY6" s="642"/>
      <c r="CAZ6" s="642"/>
      <c r="CBA6" s="642"/>
      <c r="CBB6" s="642"/>
      <c r="CBC6" s="642"/>
      <c r="CBD6" s="642"/>
      <c r="CBE6" s="642"/>
      <c r="CBF6" s="642"/>
      <c r="CBG6" s="642"/>
      <c r="CBH6" s="642"/>
      <c r="CBI6" s="642"/>
      <c r="CBJ6" s="642"/>
      <c r="CBK6" s="642"/>
      <c r="CBL6" s="642"/>
      <c r="CBM6" s="642"/>
      <c r="CBN6" s="642"/>
      <c r="CBO6" s="642"/>
      <c r="CBP6" s="642"/>
      <c r="CBQ6" s="642"/>
      <c r="CBR6" s="642"/>
      <c r="CBS6" s="642"/>
      <c r="CBT6" s="642"/>
      <c r="CBU6" s="642"/>
      <c r="CBV6" s="642"/>
      <c r="CBW6" s="642"/>
      <c r="CBX6" s="642"/>
      <c r="CBY6" s="642"/>
      <c r="CBZ6" s="642"/>
      <c r="CCA6" s="642"/>
      <c r="CCB6" s="642"/>
      <c r="CCC6" s="642"/>
      <c r="CCD6" s="642"/>
      <c r="CCE6" s="642"/>
      <c r="CCF6" s="642"/>
      <c r="CCG6" s="642"/>
      <c r="CCH6" s="642"/>
      <c r="CCI6" s="642"/>
      <c r="CCJ6" s="642"/>
      <c r="CCK6" s="642"/>
      <c r="CCL6" s="642"/>
      <c r="CCM6" s="642"/>
      <c r="CCN6" s="642"/>
      <c r="CCO6" s="642"/>
      <c r="CCP6" s="642"/>
      <c r="CCQ6" s="642"/>
      <c r="CCR6" s="642"/>
      <c r="CCS6" s="642"/>
      <c r="CCT6" s="642"/>
      <c r="CCU6" s="642"/>
      <c r="CCV6" s="642"/>
      <c r="CCW6" s="642"/>
      <c r="CCX6" s="642"/>
      <c r="CCY6" s="642"/>
      <c r="CCZ6" s="642"/>
      <c r="CDA6" s="642"/>
      <c r="CDB6" s="642"/>
      <c r="CDC6" s="642"/>
      <c r="CDD6" s="642"/>
      <c r="CDE6" s="642"/>
      <c r="CDF6" s="642"/>
      <c r="CDG6" s="642"/>
      <c r="CDH6" s="642"/>
      <c r="CDI6" s="642"/>
      <c r="CDJ6" s="642"/>
      <c r="CDK6" s="642"/>
      <c r="CDL6" s="642"/>
      <c r="CDM6" s="642"/>
      <c r="CDN6" s="642"/>
      <c r="CDO6" s="642"/>
      <c r="CDP6" s="642"/>
      <c r="CDQ6" s="642"/>
      <c r="CDR6" s="642"/>
      <c r="CDS6" s="642"/>
      <c r="CDT6" s="642"/>
      <c r="CDU6" s="642"/>
      <c r="CDV6" s="642"/>
      <c r="CDW6" s="642"/>
      <c r="CDX6" s="642"/>
      <c r="CDY6" s="642"/>
      <c r="CDZ6" s="642"/>
      <c r="CEA6" s="642"/>
      <c r="CEB6" s="642"/>
      <c r="CEC6" s="642"/>
      <c r="CED6" s="642"/>
      <c r="CEE6" s="642"/>
      <c r="CEF6" s="642"/>
      <c r="CEG6" s="642"/>
      <c r="CEH6" s="642"/>
      <c r="CEI6" s="642"/>
      <c r="CEJ6" s="642"/>
      <c r="CEK6" s="642"/>
      <c r="CEL6" s="642"/>
      <c r="CEM6" s="642"/>
      <c r="CEN6" s="642"/>
      <c r="CEO6" s="642"/>
      <c r="CEP6" s="642"/>
      <c r="CEQ6" s="642"/>
      <c r="CER6" s="642"/>
      <c r="CES6" s="642"/>
      <c r="CET6" s="642"/>
      <c r="CEU6" s="642"/>
      <c r="CEV6" s="642"/>
      <c r="CEW6" s="642"/>
      <c r="CEX6" s="642"/>
      <c r="CEY6" s="642"/>
      <c r="CEZ6" s="642"/>
      <c r="CFA6" s="642"/>
      <c r="CFB6" s="642"/>
      <c r="CFC6" s="642"/>
      <c r="CFD6" s="642"/>
      <c r="CFE6" s="642"/>
      <c r="CFF6" s="642"/>
      <c r="CFG6" s="642"/>
      <c r="CFH6" s="642"/>
      <c r="CFI6" s="642"/>
      <c r="CFJ6" s="642"/>
      <c r="CFK6" s="642"/>
      <c r="CFL6" s="642"/>
      <c r="CFM6" s="642"/>
      <c r="CFN6" s="642"/>
      <c r="CFO6" s="642"/>
      <c r="CFP6" s="642"/>
      <c r="CFQ6" s="642"/>
      <c r="CFR6" s="642"/>
      <c r="CFS6" s="642"/>
      <c r="CFT6" s="642"/>
      <c r="CFU6" s="642"/>
      <c r="CFV6" s="642"/>
      <c r="CFW6" s="642"/>
      <c r="CFX6" s="642"/>
      <c r="CFY6" s="642"/>
      <c r="CFZ6" s="642"/>
      <c r="CGA6" s="642"/>
      <c r="CGB6" s="642"/>
      <c r="CGC6" s="642"/>
      <c r="CGD6" s="642"/>
      <c r="CGE6" s="642"/>
      <c r="CGF6" s="642"/>
      <c r="CGG6" s="642"/>
      <c r="CGH6" s="642"/>
      <c r="CGI6" s="642"/>
      <c r="CGJ6" s="642"/>
      <c r="CGK6" s="642"/>
      <c r="CGL6" s="642"/>
      <c r="CGM6" s="642"/>
      <c r="CGN6" s="642"/>
      <c r="CGO6" s="642"/>
      <c r="CGP6" s="642"/>
      <c r="CGQ6" s="642"/>
      <c r="CGR6" s="642"/>
      <c r="CGS6" s="642"/>
      <c r="CGT6" s="642"/>
      <c r="CGU6" s="642"/>
      <c r="CGV6" s="642"/>
      <c r="CGW6" s="642"/>
      <c r="CGX6" s="642"/>
      <c r="CGY6" s="642"/>
      <c r="CGZ6" s="642"/>
      <c r="CHA6" s="642"/>
      <c r="CHB6" s="642"/>
      <c r="CHC6" s="642"/>
      <c r="CHD6" s="642"/>
      <c r="CHE6" s="642"/>
      <c r="CHF6" s="642"/>
      <c r="CHG6" s="642"/>
      <c r="CHH6" s="642"/>
      <c r="CHI6" s="642"/>
      <c r="CHJ6" s="642"/>
      <c r="CHK6" s="642"/>
      <c r="CHL6" s="642"/>
      <c r="CHM6" s="642"/>
      <c r="CHN6" s="642"/>
      <c r="CHO6" s="642"/>
      <c r="CHP6" s="642"/>
      <c r="CHQ6" s="642"/>
      <c r="CHR6" s="642"/>
      <c r="CHS6" s="642"/>
      <c r="CHT6" s="642"/>
      <c r="CHU6" s="642"/>
      <c r="CHV6" s="642"/>
      <c r="CHW6" s="642"/>
      <c r="CHX6" s="642"/>
      <c r="CHY6" s="642"/>
      <c r="CHZ6" s="642"/>
      <c r="CIA6" s="642"/>
      <c r="CIB6" s="642"/>
      <c r="CIC6" s="642"/>
      <c r="CID6" s="642"/>
      <c r="CIE6" s="642"/>
      <c r="CIF6" s="642"/>
      <c r="CIG6" s="642"/>
      <c r="CIH6" s="642"/>
      <c r="CII6" s="642"/>
      <c r="CIJ6" s="642"/>
      <c r="CIK6" s="642"/>
      <c r="CIL6" s="642"/>
      <c r="CIM6" s="642"/>
      <c r="CIN6" s="642"/>
      <c r="CIO6" s="642"/>
      <c r="CIP6" s="642"/>
      <c r="CIQ6" s="642"/>
      <c r="CIR6" s="642"/>
      <c r="CIS6" s="642"/>
      <c r="CIT6" s="642"/>
      <c r="CIU6" s="642"/>
      <c r="CIV6" s="642"/>
      <c r="CIW6" s="642"/>
      <c r="CIX6" s="642"/>
      <c r="CIY6" s="642"/>
      <c r="CIZ6" s="642"/>
      <c r="CJA6" s="642"/>
      <c r="CJB6" s="642"/>
      <c r="CJC6" s="642"/>
      <c r="CJD6" s="642"/>
      <c r="CJE6" s="642"/>
      <c r="CJF6" s="642"/>
      <c r="CJG6" s="642"/>
      <c r="CJH6" s="642"/>
      <c r="CJI6" s="642"/>
      <c r="CJJ6" s="642"/>
      <c r="CJK6" s="642"/>
      <c r="CJL6" s="642"/>
      <c r="CJM6" s="642"/>
      <c r="CJN6" s="642"/>
      <c r="CJO6" s="642"/>
      <c r="CJP6" s="642"/>
      <c r="CJQ6" s="642"/>
      <c r="CJR6" s="642"/>
      <c r="CJS6" s="642"/>
      <c r="CJT6" s="642"/>
      <c r="CJU6" s="642"/>
      <c r="CJV6" s="642"/>
      <c r="CJW6" s="642"/>
      <c r="CJX6" s="642"/>
      <c r="CJY6" s="642"/>
      <c r="CJZ6" s="642"/>
      <c r="CKA6" s="642"/>
      <c r="CKB6" s="642"/>
      <c r="CKC6" s="642"/>
      <c r="CKD6" s="642"/>
      <c r="CKE6" s="642"/>
      <c r="CKF6" s="642"/>
      <c r="CKG6" s="642"/>
      <c r="CKH6" s="642"/>
      <c r="CKI6" s="642"/>
      <c r="CKJ6" s="642"/>
      <c r="CKK6" s="642"/>
      <c r="CKL6" s="642"/>
      <c r="CKM6" s="642"/>
      <c r="CKN6" s="642"/>
      <c r="CKO6" s="642"/>
      <c r="CKP6" s="642"/>
      <c r="CKQ6" s="642"/>
      <c r="CKR6" s="642"/>
      <c r="CKS6" s="642"/>
      <c r="CKT6" s="642"/>
      <c r="CKU6" s="642"/>
      <c r="CKV6" s="642"/>
      <c r="CKW6" s="642"/>
      <c r="CKX6" s="642"/>
      <c r="CKY6" s="642"/>
      <c r="CKZ6" s="642"/>
      <c r="CLA6" s="642"/>
      <c r="CLB6" s="642"/>
      <c r="CLC6" s="642"/>
      <c r="CLD6" s="642"/>
      <c r="CLE6" s="642"/>
      <c r="CLF6" s="642"/>
      <c r="CLG6" s="642"/>
      <c r="CLH6" s="642"/>
      <c r="CLI6" s="642"/>
      <c r="CLJ6" s="642"/>
      <c r="CLK6" s="642"/>
      <c r="CLL6" s="642"/>
      <c r="CLM6" s="642"/>
      <c r="CLN6" s="642"/>
      <c r="CLO6" s="642"/>
      <c r="CLP6" s="642"/>
      <c r="CLQ6" s="642"/>
      <c r="CLR6" s="642"/>
      <c r="CLS6" s="642"/>
      <c r="CLT6" s="642"/>
      <c r="CLU6" s="642"/>
      <c r="CLV6" s="642"/>
      <c r="CLW6" s="642"/>
      <c r="CLX6" s="642"/>
      <c r="CLY6" s="642"/>
      <c r="CLZ6" s="642"/>
      <c r="CMA6" s="642"/>
      <c r="CMB6" s="642"/>
      <c r="CMC6" s="642"/>
      <c r="CMD6" s="642"/>
      <c r="CME6" s="642"/>
      <c r="CMF6" s="642"/>
      <c r="CMG6" s="642"/>
      <c r="CMH6" s="642"/>
      <c r="CMI6" s="642"/>
      <c r="CMJ6" s="642"/>
      <c r="CMK6" s="642"/>
      <c r="CML6" s="642"/>
      <c r="CMM6" s="642"/>
      <c r="CMN6" s="642"/>
      <c r="CMO6" s="642"/>
      <c r="CMP6" s="642"/>
      <c r="CMQ6" s="642"/>
      <c r="CMR6" s="642"/>
      <c r="CMS6" s="642"/>
      <c r="CMT6" s="642"/>
      <c r="CMU6" s="642"/>
      <c r="CMV6" s="642"/>
      <c r="CMW6" s="642"/>
      <c r="CMX6" s="642"/>
      <c r="CMY6" s="642"/>
      <c r="CMZ6" s="642"/>
      <c r="CNA6" s="642"/>
      <c r="CNB6" s="642"/>
      <c r="CNC6" s="642"/>
      <c r="CND6" s="642"/>
      <c r="CNE6" s="642"/>
      <c r="CNF6" s="642"/>
      <c r="CNG6" s="642"/>
      <c r="CNH6" s="642"/>
      <c r="CNI6" s="642"/>
      <c r="CNJ6" s="642"/>
      <c r="CNK6" s="642"/>
      <c r="CNL6" s="642"/>
      <c r="CNM6" s="642"/>
      <c r="CNN6" s="642"/>
      <c r="CNO6" s="642"/>
      <c r="CNP6" s="642"/>
      <c r="CNQ6" s="642"/>
      <c r="CNR6" s="642"/>
      <c r="CNS6" s="642"/>
      <c r="CNT6" s="642"/>
      <c r="CNU6" s="642"/>
      <c r="CNV6" s="642"/>
      <c r="CNW6" s="642"/>
      <c r="CNX6" s="642"/>
      <c r="CNY6" s="642"/>
      <c r="CNZ6" s="642"/>
      <c r="COA6" s="642"/>
      <c r="COB6" s="642"/>
      <c r="COC6" s="642"/>
      <c r="COD6" s="642"/>
      <c r="COE6" s="642"/>
      <c r="COF6" s="642"/>
      <c r="COG6" s="642"/>
      <c r="COH6" s="642"/>
      <c r="COI6" s="642"/>
      <c r="COJ6" s="642"/>
      <c r="COK6" s="642"/>
      <c r="COL6" s="642"/>
      <c r="COM6" s="642"/>
      <c r="CON6" s="642"/>
      <c r="COO6" s="642"/>
      <c r="COP6" s="642"/>
      <c r="COQ6" s="642"/>
      <c r="COR6" s="642"/>
      <c r="COS6" s="642"/>
      <c r="COT6" s="642"/>
      <c r="COU6" s="642"/>
      <c r="COV6" s="642"/>
      <c r="COW6" s="642"/>
      <c r="COX6" s="642"/>
      <c r="COY6" s="642"/>
      <c r="COZ6" s="642"/>
      <c r="CPA6" s="642"/>
      <c r="CPB6" s="642"/>
      <c r="CPC6" s="642"/>
      <c r="CPD6" s="642"/>
      <c r="CPE6" s="642"/>
      <c r="CPF6" s="642"/>
      <c r="CPG6" s="642"/>
      <c r="CPH6" s="642"/>
      <c r="CPI6" s="642"/>
      <c r="CPJ6" s="642"/>
      <c r="CPK6" s="642"/>
      <c r="CPL6" s="642"/>
      <c r="CPM6" s="642"/>
      <c r="CPN6" s="642"/>
      <c r="CPO6" s="642"/>
      <c r="CPP6" s="642"/>
      <c r="CPQ6" s="642"/>
      <c r="CPR6" s="642"/>
      <c r="CPS6" s="642"/>
      <c r="CPT6" s="642"/>
      <c r="CPU6" s="642"/>
      <c r="CPV6" s="642"/>
      <c r="CPW6" s="642"/>
      <c r="CPX6" s="642"/>
      <c r="CPY6" s="642"/>
      <c r="CPZ6" s="642"/>
      <c r="CQA6" s="642"/>
      <c r="CQB6" s="642"/>
      <c r="CQC6" s="642"/>
      <c r="CQD6" s="642"/>
      <c r="CQE6" s="642"/>
      <c r="CQF6" s="642"/>
      <c r="CQG6" s="642"/>
      <c r="CQH6" s="642"/>
      <c r="CQI6" s="642"/>
      <c r="CQJ6" s="642"/>
      <c r="CQK6" s="642"/>
      <c r="CQL6" s="642"/>
      <c r="CQM6" s="642"/>
      <c r="CQN6" s="642"/>
      <c r="CQO6" s="642"/>
      <c r="CQP6" s="642"/>
      <c r="CQQ6" s="642"/>
      <c r="CQR6" s="642"/>
      <c r="CQS6" s="642"/>
      <c r="CQT6" s="642"/>
      <c r="CQU6" s="642"/>
      <c r="CQV6" s="642"/>
      <c r="CQW6" s="642"/>
      <c r="CQX6" s="642"/>
      <c r="CQY6" s="642"/>
      <c r="CQZ6" s="642"/>
      <c r="CRA6" s="642"/>
      <c r="CRB6" s="642"/>
      <c r="CRC6" s="642"/>
      <c r="CRD6" s="642"/>
      <c r="CRE6" s="642"/>
      <c r="CRF6" s="642"/>
      <c r="CRG6" s="642"/>
      <c r="CRH6" s="642"/>
      <c r="CRI6" s="642"/>
      <c r="CRJ6" s="642"/>
      <c r="CRK6" s="642"/>
      <c r="CRL6" s="642"/>
      <c r="CRM6" s="642"/>
      <c r="CRN6" s="642"/>
      <c r="CRO6" s="642"/>
      <c r="CRP6" s="642"/>
      <c r="CRQ6" s="642"/>
      <c r="CRR6" s="642"/>
      <c r="CRS6" s="642"/>
      <c r="CRT6" s="642"/>
      <c r="CRU6" s="642"/>
      <c r="CRV6" s="642"/>
      <c r="CRW6" s="642"/>
      <c r="CRX6" s="642"/>
      <c r="CRY6" s="642"/>
      <c r="CRZ6" s="642"/>
      <c r="CSA6" s="642"/>
      <c r="CSB6" s="642"/>
      <c r="CSC6" s="642"/>
      <c r="CSD6" s="642"/>
      <c r="CSE6" s="642"/>
      <c r="CSF6" s="642"/>
      <c r="CSG6" s="642"/>
      <c r="CSH6" s="642"/>
      <c r="CSI6" s="642"/>
      <c r="CSJ6" s="642"/>
      <c r="CSK6" s="642"/>
      <c r="CSL6" s="642"/>
      <c r="CSM6" s="642"/>
      <c r="CSN6" s="642"/>
      <c r="CSO6" s="642"/>
      <c r="CSP6" s="642"/>
      <c r="CSQ6" s="642"/>
      <c r="CSR6" s="642"/>
      <c r="CSS6" s="642"/>
      <c r="CST6" s="642"/>
      <c r="CSU6" s="642"/>
      <c r="CSV6" s="642"/>
      <c r="CSW6" s="642"/>
      <c r="CSX6" s="642"/>
      <c r="CSY6" s="642"/>
      <c r="CSZ6" s="642"/>
      <c r="CTA6" s="642"/>
      <c r="CTB6" s="642"/>
      <c r="CTC6" s="642"/>
      <c r="CTD6" s="642"/>
      <c r="CTE6" s="642"/>
      <c r="CTF6" s="642"/>
      <c r="CTG6" s="642"/>
      <c r="CTH6" s="642"/>
      <c r="CTI6" s="642"/>
      <c r="CTJ6" s="642"/>
      <c r="CTK6" s="642"/>
      <c r="CTL6" s="642"/>
      <c r="CTM6" s="642"/>
      <c r="CTN6" s="642"/>
      <c r="CTO6" s="642"/>
      <c r="CTP6" s="642"/>
      <c r="CTQ6" s="642"/>
      <c r="CTR6" s="642"/>
      <c r="CTS6" s="642"/>
      <c r="CTT6" s="642"/>
      <c r="CTU6" s="642"/>
      <c r="CTV6" s="642"/>
      <c r="CTW6" s="642"/>
      <c r="CTX6" s="642"/>
      <c r="CTY6" s="642"/>
      <c r="CTZ6" s="642"/>
      <c r="CUA6" s="642"/>
      <c r="CUB6" s="642"/>
      <c r="CUC6" s="642"/>
      <c r="CUD6" s="642"/>
      <c r="CUE6" s="642"/>
      <c r="CUF6" s="642"/>
      <c r="CUG6" s="642"/>
      <c r="CUH6" s="642"/>
      <c r="CUI6" s="642"/>
      <c r="CUJ6" s="642"/>
      <c r="CUK6" s="642"/>
      <c r="CUL6" s="642"/>
      <c r="CUM6" s="642"/>
      <c r="CUN6" s="642"/>
      <c r="CUO6" s="642"/>
      <c r="CUP6" s="642"/>
      <c r="CUQ6" s="642"/>
      <c r="CUR6" s="642"/>
      <c r="CUS6" s="642"/>
      <c r="CUT6" s="642"/>
      <c r="CUU6" s="642"/>
      <c r="CUV6" s="642"/>
      <c r="CUW6" s="642"/>
      <c r="CUX6" s="642"/>
      <c r="CUY6" s="642"/>
      <c r="CUZ6" s="642"/>
      <c r="CVA6" s="642"/>
      <c r="CVB6" s="642"/>
      <c r="CVC6" s="642"/>
      <c r="CVD6" s="642"/>
      <c r="CVE6" s="642"/>
      <c r="CVF6" s="642"/>
      <c r="CVG6" s="642"/>
      <c r="CVH6" s="642"/>
      <c r="CVI6" s="642"/>
      <c r="CVJ6" s="642"/>
      <c r="CVK6" s="642"/>
      <c r="CVL6" s="642"/>
      <c r="CVM6" s="642"/>
      <c r="CVN6" s="642"/>
      <c r="CVO6" s="642"/>
      <c r="CVP6" s="642"/>
      <c r="CVQ6" s="642"/>
      <c r="CVR6" s="642"/>
      <c r="CVS6" s="642"/>
      <c r="CVT6" s="642"/>
      <c r="CVU6" s="642"/>
      <c r="CVV6" s="642"/>
      <c r="CVW6" s="642"/>
      <c r="CVX6" s="642"/>
      <c r="CVY6" s="642"/>
      <c r="CVZ6" s="642"/>
      <c r="CWA6" s="642"/>
      <c r="CWB6" s="642"/>
      <c r="CWC6" s="642"/>
      <c r="CWD6" s="642"/>
      <c r="CWE6" s="642"/>
      <c r="CWF6" s="642"/>
      <c r="CWG6" s="642"/>
      <c r="CWH6" s="642"/>
      <c r="CWI6" s="642"/>
      <c r="CWJ6" s="642"/>
      <c r="CWK6" s="642"/>
      <c r="CWL6" s="642"/>
      <c r="CWM6" s="642"/>
      <c r="CWN6" s="642"/>
      <c r="CWO6" s="642"/>
      <c r="CWP6" s="642"/>
      <c r="CWQ6" s="642"/>
      <c r="CWR6" s="642"/>
      <c r="CWS6" s="642"/>
      <c r="CWT6" s="642"/>
      <c r="CWU6" s="642"/>
      <c r="CWV6" s="642"/>
      <c r="CWW6" s="642"/>
      <c r="CWX6" s="642"/>
      <c r="CWY6" s="642"/>
      <c r="CWZ6" s="642"/>
      <c r="CXA6" s="642"/>
      <c r="CXB6" s="642"/>
      <c r="CXC6" s="642"/>
      <c r="CXD6" s="642"/>
      <c r="CXE6" s="642"/>
      <c r="CXF6" s="642"/>
      <c r="CXG6" s="642"/>
      <c r="CXH6" s="642"/>
      <c r="CXI6" s="642"/>
      <c r="CXJ6" s="642"/>
      <c r="CXK6" s="642"/>
      <c r="CXL6" s="642"/>
      <c r="CXM6" s="642"/>
      <c r="CXN6" s="642"/>
      <c r="CXO6" s="642"/>
      <c r="CXP6" s="642"/>
      <c r="CXQ6" s="642"/>
      <c r="CXR6" s="642"/>
      <c r="CXS6" s="642"/>
      <c r="CXT6" s="642"/>
      <c r="CXU6" s="642"/>
      <c r="CXV6" s="642"/>
      <c r="CXW6" s="642"/>
      <c r="CXX6" s="642"/>
      <c r="CXY6" s="642"/>
      <c r="CXZ6" s="642"/>
      <c r="CYA6" s="642"/>
      <c r="CYB6" s="642"/>
      <c r="CYC6" s="642"/>
      <c r="CYD6" s="642"/>
      <c r="CYE6" s="642"/>
      <c r="CYF6" s="642"/>
      <c r="CYG6" s="642"/>
      <c r="CYH6" s="642"/>
      <c r="CYI6" s="642"/>
      <c r="CYJ6" s="642"/>
      <c r="CYK6" s="642"/>
      <c r="CYL6" s="642"/>
      <c r="CYM6" s="642"/>
      <c r="CYN6" s="642"/>
      <c r="CYO6" s="642"/>
      <c r="CYP6" s="642"/>
      <c r="CYQ6" s="642"/>
      <c r="CYR6" s="642"/>
      <c r="CYS6" s="642"/>
      <c r="CYT6" s="642"/>
      <c r="CYU6" s="642"/>
      <c r="CYV6" s="642"/>
      <c r="CYW6" s="642"/>
      <c r="CYX6" s="642"/>
      <c r="CYY6" s="642"/>
      <c r="CYZ6" s="642"/>
      <c r="CZA6" s="642"/>
      <c r="CZB6" s="642"/>
      <c r="CZC6" s="642"/>
      <c r="CZD6" s="642"/>
      <c r="CZE6" s="642"/>
      <c r="CZF6" s="642"/>
      <c r="CZG6" s="642"/>
      <c r="CZH6" s="642"/>
      <c r="CZI6" s="642"/>
      <c r="CZJ6" s="642"/>
      <c r="CZK6" s="642"/>
      <c r="CZL6" s="642"/>
      <c r="CZM6" s="642"/>
      <c r="CZN6" s="642"/>
      <c r="CZO6" s="642"/>
      <c r="CZP6" s="642"/>
      <c r="CZQ6" s="642"/>
      <c r="CZR6" s="642"/>
      <c r="CZS6" s="642"/>
      <c r="CZT6" s="642"/>
      <c r="CZU6" s="642"/>
      <c r="CZV6" s="642"/>
      <c r="CZW6" s="642"/>
      <c r="CZX6" s="642"/>
      <c r="CZY6" s="642"/>
      <c r="CZZ6" s="642"/>
      <c r="DAA6" s="642"/>
      <c r="DAB6" s="642"/>
      <c r="DAC6" s="642"/>
      <c r="DAD6" s="642"/>
      <c r="DAE6" s="642"/>
      <c r="DAF6" s="642"/>
      <c r="DAG6" s="642"/>
      <c r="DAH6" s="642"/>
      <c r="DAI6" s="642"/>
      <c r="DAJ6" s="642"/>
      <c r="DAK6" s="642"/>
      <c r="DAL6" s="642"/>
      <c r="DAM6" s="642"/>
      <c r="DAN6" s="642"/>
      <c r="DAO6" s="642"/>
      <c r="DAP6" s="642"/>
      <c r="DAQ6" s="642"/>
      <c r="DAR6" s="642"/>
      <c r="DAS6" s="642"/>
      <c r="DAT6" s="642"/>
      <c r="DAU6" s="642"/>
      <c r="DAV6" s="642"/>
      <c r="DAW6" s="642"/>
      <c r="DAX6" s="642"/>
      <c r="DAY6" s="642"/>
      <c r="DAZ6" s="642"/>
      <c r="DBA6" s="642"/>
      <c r="DBB6" s="642"/>
      <c r="DBC6" s="642"/>
      <c r="DBD6" s="642"/>
      <c r="DBE6" s="642"/>
      <c r="DBF6" s="642"/>
      <c r="DBG6" s="642"/>
      <c r="DBH6" s="642"/>
      <c r="DBI6" s="642"/>
      <c r="DBJ6" s="642"/>
      <c r="DBK6" s="642"/>
      <c r="DBL6" s="642"/>
      <c r="DBM6" s="642"/>
      <c r="DBN6" s="642"/>
      <c r="DBO6" s="642"/>
      <c r="DBP6" s="642"/>
      <c r="DBQ6" s="642"/>
      <c r="DBR6" s="642"/>
      <c r="DBS6" s="642"/>
      <c r="DBT6" s="642"/>
      <c r="DBU6" s="642"/>
      <c r="DBV6" s="642"/>
      <c r="DBW6" s="642"/>
      <c r="DBX6" s="642"/>
      <c r="DBY6" s="642"/>
      <c r="DBZ6" s="642"/>
      <c r="DCA6" s="642"/>
      <c r="DCB6" s="642"/>
      <c r="DCC6" s="642"/>
      <c r="DCD6" s="642"/>
      <c r="DCE6" s="642"/>
      <c r="DCF6" s="642"/>
      <c r="DCG6" s="642"/>
      <c r="DCH6" s="642"/>
      <c r="DCI6" s="642"/>
      <c r="DCJ6" s="642"/>
      <c r="DCK6" s="642"/>
      <c r="DCL6" s="642"/>
      <c r="DCM6" s="642"/>
      <c r="DCN6" s="642"/>
      <c r="DCO6" s="642"/>
      <c r="DCP6" s="642"/>
      <c r="DCQ6" s="642"/>
      <c r="DCR6" s="642"/>
      <c r="DCS6" s="642"/>
      <c r="DCT6" s="642"/>
      <c r="DCU6" s="642"/>
      <c r="DCV6" s="642"/>
      <c r="DCW6" s="642"/>
      <c r="DCX6" s="642"/>
      <c r="DCY6" s="642"/>
      <c r="DCZ6" s="642"/>
      <c r="DDA6" s="642"/>
      <c r="DDB6" s="642"/>
      <c r="DDC6" s="642"/>
      <c r="DDD6" s="642"/>
      <c r="DDE6" s="642"/>
      <c r="DDF6" s="642"/>
      <c r="DDG6" s="642"/>
      <c r="DDH6" s="642"/>
      <c r="DDI6" s="642"/>
      <c r="DDJ6" s="642"/>
      <c r="DDK6" s="642"/>
      <c r="DDL6" s="642"/>
      <c r="DDM6" s="642"/>
      <c r="DDN6" s="642"/>
      <c r="DDO6" s="642"/>
      <c r="DDP6" s="642"/>
      <c r="DDQ6" s="642"/>
      <c r="DDR6" s="642"/>
      <c r="DDS6" s="642"/>
      <c r="DDT6" s="642"/>
      <c r="DDU6" s="642"/>
      <c r="DDV6" s="642"/>
      <c r="DDW6" s="642"/>
      <c r="DDX6" s="642"/>
      <c r="DDY6" s="642"/>
      <c r="DDZ6" s="642"/>
      <c r="DEA6" s="642"/>
      <c r="DEB6" s="642"/>
      <c r="DEC6" s="642"/>
      <c r="DED6" s="642"/>
      <c r="DEE6" s="642"/>
      <c r="DEF6" s="642"/>
      <c r="DEG6" s="642"/>
      <c r="DEH6" s="642"/>
      <c r="DEI6" s="642"/>
      <c r="DEJ6" s="642"/>
      <c r="DEK6" s="642"/>
      <c r="DEL6" s="642"/>
      <c r="DEM6" s="642"/>
      <c r="DEN6" s="642"/>
      <c r="DEO6" s="642"/>
      <c r="DEP6" s="642"/>
      <c r="DEQ6" s="642"/>
      <c r="DER6" s="642"/>
      <c r="DES6" s="642"/>
      <c r="DET6" s="642"/>
      <c r="DEU6" s="642"/>
      <c r="DEV6" s="642"/>
      <c r="DEW6" s="642"/>
      <c r="DEX6" s="642"/>
      <c r="DEY6" s="642"/>
      <c r="DEZ6" s="642"/>
      <c r="DFA6" s="642"/>
      <c r="DFB6" s="642"/>
      <c r="DFC6" s="642"/>
      <c r="DFD6" s="642"/>
      <c r="DFE6" s="642"/>
      <c r="DFF6" s="642"/>
      <c r="DFG6" s="642"/>
      <c r="DFH6" s="642"/>
      <c r="DFI6" s="642"/>
      <c r="DFJ6" s="642"/>
      <c r="DFK6" s="642"/>
      <c r="DFL6" s="642"/>
      <c r="DFM6" s="642"/>
      <c r="DFN6" s="642"/>
      <c r="DFO6" s="642"/>
      <c r="DFP6" s="642"/>
      <c r="DFQ6" s="642"/>
      <c r="DFR6" s="642"/>
      <c r="DFS6" s="642"/>
      <c r="DFT6" s="642"/>
      <c r="DFU6" s="642"/>
      <c r="DFV6" s="642"/>
      <c r="DFW6" s="642"/>
      <c r="DFX6" s="642"/>
      <c r="DFY6" s="642"/>
      <c r="DFZ6" s="642"/>
      <c r="DGA6" s="642"/>
      <c r="DGB6" s="642"/>
      <c r="DGC6" s="642"/>
      <c r="DGD6" s="642"/>
      <c r="DGE6" s="642"/>
      <c r="DGF6" s="642"/>
      <c r="DGG6" s="642"/>
      <c r="DGH6" s="642"/>
      <c r="DGI6" s="642"/>
      <c r="DGJ6" s="642"/>
      <c r="DGK6" s="642"/>
      <c r="DGL6" s="642"/>
      <c r="DGM6" s="642"/>
      <c r="DGN6" s="642"/>
      <c r="DGO6" s="642"/>
      <c r="DGP6" s="642"/>
      <c r="DGQ6" s="642"/>
      <c r="DGR6" s="642"/>
      <c r="DGS6" s="642"/>
      <c r="DGT6" s="642"/>
      <c r="DGU6" s="642"/>
      <c r="DGV6" s="642"/>
      <c r="DGW6" s="642"/>
      <c r="DGX6" s="642"/>
      <c r="DGY6" s="642"/>
      <c r="DGZ6" s="642"/>
      <c r="DHA6" s="642"/>
      <c r="DHB6" s="642"/>
      <c r="DHC6" s="642"/>
      <c r="DHD6" s="642"/>
      <c r="DHE6" s="642"/>
      <c r="DHF6" s="642"/>
      <c r="DHG6" s="642"/>
      <c r="DHH6" s="642"/>
      <c r="DHI6" s="642"/>
      <c r="DHJ6" s="642"/>
      <c r="DHK6" s="642"/>
      <c r="DHL6" s="642"/>
      <c r="DHM6" s="642"/>
      <c r="DHN6" s="642"/>
      <c r="DHO6" s="642"/>
      <c r="DHP6" s="642"/>
      <c r="DHQ6" s="642"/>
      <c r="DHR6" s="642"/>
      <c r="DHS6" s="642"/>
      <c r="DHT6" s="642"/>
      <c r="DHU6" s="642"/>
      <c r="DHV6" s="642"/>
      <c r="DHW6" s="642"/>
      <c r="DHX6" s="642"/>
      <c r="DHY6" s="642"/>
      <c r="DHZ6" s="642"/>
      <c r="DIA6" s="642"/>
      <c r="DIB6" s="642"/>
      <c r="DIC6" s="642"/>
      <c r="DID6" s="642"/>
      <c r="DIE6" s="642"/>
      <c r="DIF6" s="642"/>
      <c r="DIG6" s="642"/>
      <c r="DIH6" s="642"/>
      <c r="DII6" s="642"/>
      <c r="DIJ6" s="642"/>
      <c r="DIK6" s="642"/>
      <c r="DIL6" s="642"/>
      <c r="DIM6" s="642"/>
      <c r="DIN6" s="642"/>
      <c r="DIO6" s="642"/>
      <c r="DIP6" s="642"/>
      <c r="DIQ6" s="642"/>
      <c r="DIR6" s="642"/>
      <c r="DIS6" s="642"/>
      <c r="DIT6" s="642"/>
      <c r="DIU6" s="642"/>
      <c r="DIV6" s="642"/>
      <c r="DIW6" s="642"/>
      <c r="DIX6" s="642"/>
      <c r="DIY6" s="642"/>
      <c r="DIZ6" s="642"/>
      <c r="DJA6" s="642"/>
      <c r="DJB6" s="642"/>
      <c r="DJC6" s="642"/>
      <c r="DJD6" s="642"/>
      <c r="DJE6" s="642"/>
      <c r="DJF6" s="642"/>
      <c r="DJG6" s="642"/>
      <c r="DJH6" s="642"/>
      <c r="DJI6" s="642"/>
      <c r="DJJ6" s="642"/>
      <c r="DJK6" s="642"/>
      <c r="DJL6" s="642"/>
      <c r="DJM6" s="642"/>
      <c r="DJN6" s="642"/>
      <c r="DJO6" s="642"/>
      <c r="DJP6" s="642"/>
      <c r="DJQ6" s="642"/>
      <c r="DJR6" s="642"/>
      <c r="DJS6" s="642"/>
      <c r="DJT6" s="642"/>
      <c r="DJU6" s="642"/>
      <c r="DJV6" s="642"/>
      <c r="DJW6" s="642"/>
      <c r="DJX6" s="642"/>
      <c r="DJY6" s="642"/>
      <c r="DJZ6" s="642"/>
      <c r="DKA6" s="642"/>
      <c r="DKB6" s="642"/>
      <c r="DKC6" s="642"/>
      <c r="DKD6" s="642"/>
      <c r="DKE6" s="642"/>
      <c r="DKF6" s="642"/>
      <c r="DKG6" s="642"/>
      <c r="DKH6" s="642"/>
      <c r="DKI6" s="642"/>
      <c r="DKJ6" s="642"/>
      <c r="DKK6" s="642"/>
      <c r="DKL6" s="642"/>
      <c r="DKM6" s="642"/>
      <c r="DKN6" s="642"/>
      <c r="DKO6" s="642"/>
      <c r="DKP6" s="642"/>
      <c r="DKQ6" s="642"/>
      <c r="DKR6" s="642"/>
      <c r="DKS6" s="642"/>
      <c r="DKT6" s="642"/>
      <c r="DKU6" s="642"/>
      <c r="DKV6" s="642"/>
      <c r="DKW6" s="642"/>
      <c r="DKX6" s="642"/>
      <c r="DKY6" s="642"/>
      <c r="DKZ6" s="642"/>
      <c r="DLA6" s="642"/>
      <c r="DLB6" s="642"/>
      <c r="DLC6" s="642"/>
      <c r="DLD6" s="642"/>
      <c r="DLE6" s="642"/>
      <c r="DLF6" s="642"/>
      <c r="DLG6" s="642"/>
      <c r="DLH6" s="642"/>
      <c r="DLI6" s="642"/>
      <c r="DLJ6" s="642"/>
      <c r="DLK6" s="642"/>
      <c r="DLL6" s="642"/>
      <c r="DLM6" s="642"/>
      <c r="DLN6" s="642"/>
      <c r="DLO6" s="642"/>
      <c r="DLP6" s="642"/>
      <c r="DLQ6" s="642"/>
      <c r="DLR6" s="642"/>
      <c r="DLS6" s="642"/>
      <c r="DLT6" s="642"/>
      <c r="DLU6" s="642"/>
      <c r="DLV6" s="642"/>
      <c r="DLW6" s="642"/>
      <c r="DLX6" s="642"/>
      <c r="DLY6" s="642"/>
      <c r="DLZ6" s="642"/>
      <c r="DMA6" s="642"/>
      <c r="DMB6" s="642"/>
      <c r="DMC6" s="642"/>
      <c r="DMD6" s="642"/>
      <c r="DME6" s="642"/>
      <c r="DMF6" s="642"/>
      <c r="DMG6" s="642"/>
      <c r="DMH6" s="642"/>
      <c r="DMI6" s="642"/>
      <c r="DMJ6" s="642"/>
      <c r="DMK6" s="642"/>
      <c r="DML6" s="642"/>
      <c r="DMM6" s="642"/>
      <c r="DMN6" s="642"/>
      <c r="DMO6" s="642"/>
      <c r="DMP6" s="642"/>
      <c r="DMQ6" s="642"/>
      <c r="DMR6" s="642"/>
      <c r="DMS6" s="642"/>
      <c r="DMT6" s="642"/>
      <c r="DMU6" s="642"/>
      <c r="DMV6" s="642"/>
      <c r="DMW6" s="642"/>
      <c r="DMX6" s="642"/>
      <c r="DMY6" s="642"/>
      <c r="DMZ6" s="642"/>
      <c r="DNA6" s="642"/>
      <c r="DNB6" s="642"/>
      <c r="DNC6" s="642"/>
      <c r="DND6" s="642"/>
      <c r="DNE6" s="642"/>
      <c r="DNF6" s="642"/>
      <c r="DNG6" s="642"/>
      <c r="DNH6" s="642"/>
      <c r="DNI6" s="642"/>
      <c r="DNJ6" s="642"/>
      <c r="DNK6" s="642"/>
      <c r="DNL6" s="642"/>
      <c r="DNM6" s="642"/>
      <c r="DNN6" s="642"/>
      <c r="DNO6" s="642"/>
      <c r="DNP6" s="642"/>
      <c r="DNQ6" s="642"/>
      <c r="DNR6" s="642"/>
      <c r="DNS6" s="642"/>
      <c r="DNT6" s="642"/>
      <c r="DNU6" s="642"/>
      <c r="DNV6" s="642"/>
      <c r="DNW6" s="642"/>
      <c r="DNX6" s="642"/>
      <c r="DNY6" s="642"/>
      <c r="DNZ6" s="642"/>
      <c r="DOA6" s="642"/>
      <c r="DOB6" s="642"/>
      <c r="DOC6" s="642"/>
      <c r="DOD6" s="642"/>
      <c r="DOE6" s="642"/>
      <c r="DOF6" s="642"/>
      <c r="DOG6" s="642"/>
      <c r="DOH6" s="642"/>
      <c r="DOI6" s="642"/>
      <c r="DOJ6" s="642"/>
      <c r="DOK6" s="642"/>
      <c r="DOL6" s="642"/>
      <c r="DOM6" s="642"/>
      <c r="DON6" s="642"/>
      <c r="DOO6" s="642"/>
      <c r="DOP6" s="642"/>
      <c r="DOQ6" s="642"/>
      <c r="DOR6" s="642"/>
      <c r="DOS6" s="642"/>
      <c r="DOT6" s="642"/>
      <c r="DOU6" s="642"/>
      <c r="DOV6" s="642"/>
      <c r="DOW6" s="642"/>
      <c r="DOX6" s="642"/>
      <c r="DOY6" s="642"/>
      <c r="DOZ6" s="642"/>
      <c r="DPA6" s="642"/>
      <c r="DPB6" s="642"/>
      <c r="DPC6" s="642"/>
      <c r="DPD6" s="642"/>
      <c r="DPE6" s="642"/>
      <c r="DPF6" s="642"/>
      <c r="DPG6" s="642"/>
      <c r="DPH6" s="642"/>
      <c r="DPI6" s="642"/>
      <c r="DPJ6" s="642"/>
      <c r="DPK6" s="642"/>
      <c r="DPL6" s="642"/>
      <c r="DPM6" s="642"/>
      <c r="DPN6" s="642"/>
      <c r="DPO6" s="642"/>
      <c r="DPP6" s="642"/>
      <c r="DPQ6" s="642"/>
      <c r="DPR6" s="642"/>
      <c r="DPS6" s="642"/>
      <c r="DPT6" s="642"/>
      <c r="DPU6" s="642"/>
      <c r="DPV6" s="642"/>
      <c r="DPW6" s="642"/>
      <c r="DPX6" s="642"/>
      <c r="DPY6" s="642"/>
      <c r="DPZ6" s="642"/>
      <c r="DQA6" s="642"/>
      <c r="DQB6" s="642"/>
      <c r="DQC6" s="642"/>
      <c r="DQD6" s="642"/>
      <c r="DQE6" s="642"/>
      <c r="DQF6" s="642"/>
      <c r="DQG6" s="642"/>
      <c r="DQH6" s="642"/>
      <c r="DQI6" s="642"/>
      <c r="DQJ6" s="642"/>
      <c r="DQK6" s="642"/>
      <c r="DQL6" s="642"/>
      <c r="DQM6" s="642"/>
      <c r="DQN6" s="642"/>
      <c r="DQO6" s="642"/>
      <c r="DQP6" s="642"/>
      <c r="DQQ6" s="642"/>
      <c r="DQR6" s="642"/>
      <c r="DQS6" s="642"/>
      <c r="DQT6" s="642"/>
      <c r="DQU6" s="642"/>
      <c r="DQV6" s="642"/>
      <c r="DQW6" s="642"/>
      <c r="DQX6" s="642"/>
      <c r="DQY6" s="642"/>
      <c r="DQZ6" s="642"/>
      <c r="DRA6" s="642"/>
      <c r="DRB6" s="642"/>
      <c r="DRC6" s="642"/>
      <c r="DRD6" s="642"/>
      <c r="DRE6" s="642"/>
      <c r="DRF6" s="642"/>
      <c r="DRG6" s="642"/>
      <c r="DRH6" s="642"/>
      <c r="DRI6" s="642"/>
      <c r="DRJ6" s="642"/>
      <c r="DRK6" s="642"/>
      <c r="DRL6" s="642"/>
      <c r="DRM6" s="642"/>
      <c r="DRN6" s="642"/>
      <c r="DRO6" s="642"/>
      <c r="DRP6" s="642"/>
      <c r="DRQ6" s="642"/>
      <c r="DRR6" s="642"/>
      <c r="DRS6" s="642"/>
      <c r="DRT6" s="642"/>
      <c r="DRU6" s="642"/>
      <c r="DRV6" s="642"/>
      <c r="DRW6" s="642"/>
      <c r="DRX6" s="642"/>
      <c r="DRY6" s="642"/>
      <c r="DRZ6" s="642"/>
      <c r="DSA6" s="642"/>
      <c r="DSB6" s="642"/>
      <c r="DSC6" s="642"/>
      <c r="DSD6" s="642"/>
      <c r="DSE6" s="642"/>
      <c r="DSF6" s="642"/>
      <c r="DSG6" s="642"/>
      <c r="DSH6" s="642"/>
      <c r="DSI6" s="642"/>
      <c r="DSJ6" s="642"/>
      <c r="DSK6" s="642"/>
      <c r="DSL6" s="642"/>
      <c r="DSM6" s="642"/>
      <c r="DSN6" s="642"/>
      <c r="DSO6" s="642"/>
      <c r="DSP6" s="642"/>
      <c r="DSQ6" s="642"/>
      <c r="DSR6" s="642"/>
      <c r="DSS6" s="642"/>
      <c r="DST6" s="642"/>
      <c r="DSU6" s="642"/>
      <c r="DSV6" s="642"/>
      <c r="DSW6" s="642"/>
      <c r="DSX6" s="642"/>
      <c r="DSY6" s="642"/>
      <c r="DSZ6" s="642"/>
      <c r="DTA6" s="642"/>
      <c r="DTB6" s="642"/>
      <c r="DTC6" s="642"/>
      <c r="DTD6" s="642"/>
      <c r="DTE6" s="642"/>
      <c r="DTF6" s="642"/>
      <c r="DTG6" s="642"/>
      <c r="DTH6" s="642"/>
      <c r="DTI6" s="642"/>
      <c r="DTJ6" s="642"/>
      <c r="DTK6" s="642"/>
      <c r="DTL6" s="642"/>
      <c r="DTM6" s="642"/>
      <c r="DTN6" s="642"/>
      <c r="DTO6" s="642"/>
      <c r="DTP6" s="642"/>
      <c r="DTQ6" s="642"/>
      <c r="DTR6" s="642"/>
      <c r="DTS6" s="642"/>
      <c r="DTT6" s="642"/>
      <c r="DTU6" s="642"/>
      <c r="DTV6" s="642"/>
      <c r="DTW6" s="642"/>
      <c r="DTX6" s="642"/>
      <c r="DTY6" s="642"/>
      <c r="DTZ6" s="642"/>
      <c r="DUA6" s="642"/>
      <c r="DUB6" s="642"/>
      <c r="DUC6" s="642"/>
      <c r="DUD6" s="642"/>
      <c r="DUE6" s="642"/>
      <c r="DUF6" s="642"/>
      <c r="DUG6" s="642"/>
      <c r="DUH6" s="642"/>
      <c r="DUI6" s="642"/>
      <c r="DUJ6" s="642"/>
      <c r="DUK6" s="642"/>
      <c r="DUL6" s="642"/>
      <c r="DUM6" s="642"/>
      <c r="DUN6" s="642"/>
      <c r="DUO6" s="642"/>
      <c r="DUP6" s="642"/>
      <c r="DUQ6" s="642"/>
      <c r="DUR6" s="642"/>
      <c r="DUS6" s="642"/>
      <c r="DUT6" s="642"/>
      <c r="DUU6" s="642"/>
      <c r="DUV6" s="642"/>
      <c r="DUW6" s="642"/>
      <c r="DUX6" s="642"/>
      <c r="DUY6" s="642"/>
      <c r="DUZ6" s="642"/>
      <c r="DVA6" s="642"/>
      <c r="DVB6" s="642"/>
      <c r="DVC6" s="642"/>
      <c r="DVD6" s="642"/>
      <c r="DVE6" s="642"/>
      <c r="DVF6" s="642"/>
      <c r="DVG6" s="642"/>
      <c r="DVH6" s="642"/>
      <c r="DVI6" s="642"/>
      <c r="DVJ6" s="642"/>
      <c r="DVK6" s="642"/>
      <c r="DVL6" s="642"/>
      <c r="DVM6" s="642"/>
      <c r="DVN6" s="642"/>
      <c r="DVO6" s="642"/>
      <c r="DVP6" s="642"/>
      <c r="DVQ6" s="642"/>
      <c r="DVR6" s="642"/>
      <c r="DVS6" s="642"/>
      <c r="DVT6" s="642"/>
      <c r="DVU6" s="642"/>
      <c r="DVV6" s="642"/>
      <c r="DVW6" s="642"/>
      <c r="DVX6" s="642"/>
      <c r="DVY6" s="642"/>
      <c r="DVZ6" s="642"/>
      <c r="DWA6" s="642"/>
      <c r="DWB6" s="642"/>
      <c r="DWC6" s="642"/>
      <c r="DWD6" s="642"/>
      <c r="DWE6" s="642"/>
      <c r="DWF6" s="642"/>
      <c r="DWG6" s="642"/>
      <c r="DWH6" s="642"/>
      <c r="DWI6" s="642"/>
      <c r="DWJ6" s="642"/>
      <c r="DWK6" s="642"/>
      <c r="DWL6" s="642"/>
      <c r="DWM6" s="642"/>
      <c r="DWN6" s="642"/>
      <c r="DWO6" s="642"/>
      <c r="DWP6" s="642"/>
      <c r="DWQ6" s="642"/>
      <c r="DWR6" s="642"/>
      <c r="DWS6" s="642"/>
      <c r="DWT6" s="642"/>
      <c r="DWU6" s="642"/>
      <c r="DWV6" s="642"/>
      <c r="DWW6" s="642"/>
      <c r="DWX6" s="642"/>
      <c r="DWY6" s="642"/>
      <c r="DWZ6" s="642"/>
      <c r="DXA6" s="642"/>
      <c r="DXB6" s="642"/>
      <c r="DXC6" s="642"/>
      <c r="DXD6" s="642"/>
      <c r="DXE6" s="642"/>
      <c r="DXF6" s="642"/>
      <c r="DXG6" s="642"/>
      <c r="DXH6" s="642"/>
      <c r="DXI6" s="642"/>
      <c r="DXJ6" s="642"/>
      <c r="DXK6" s="642"/>
      <c r="DXL6" s="642"/>
      <c r="DXM6" s="642"/>
      <c r="DXN6" s="642"/>
      <c r="DXO6" s="642"/>
      <c r="DXP6" s="642"/>
      <c r="DXQ6" s="642"/>
      <c r="DXR6" s="642"/>
      <c r="DXS6" s="642"/>
      <c r="DXT6" s="642"/>
      <c r="DXU6" s="642"/>
      <c r="DXV6" s="642"/>
      <c r="DXW6" s="642"/>
      <c r="DXX6" s="642"/>
      <c r="DXY6" s="642"/>
      <c r="DXZ6" s="642"/>
      <c r="DYA6" s="642"/>
      <c r="DYB6" s="642"/>
      <c r="DYC6" s="642"/>
      <c r="DYD6" s="642"/>
      <c r="DYE6" s="642"/>
      <c r="DYF6" s="642"/>
      <c r="DYG6" s="642"/>
      <c r="DYH6" s="642"/>
      <c r="DYI6" s="642"/>
      <c r="DYJ6" s="642"/>
      <c r="DYK6" s="642"/>
      <c r="DYL6" s="642"/>
      <c r="DYM6" s="642"/>
      <c r="DYN6" s="642"/>
      <c r="DYO6" s="642"/>
      <c r="DYP6" s="642"/>
      <c r="DYQ6" s="642"/>
      <c r="DYR6" s="642"/>
      <c r="DYS6" s="642"/>
      <c r="DYT6" s="642"/>
      <c r="DYU6" s="642"/>
      <c r="DYV6" s="642"/>
      <c r="DYW6" s="642"/>
      <c r="DYX6" s="642"/>
      <c r="DYY6" s="642"/>
      <c r="DYZ6" s="642"/>
      <c r="DZA6" s="642"/>
      <c r="DZB6" s="642"/>
      <c r="DZC6" s="642"/>
      <c r="DZD6" s="642"/>
      <c r="DZE6" s="642"/>
      <c r="DZF6" s="642"/>
      <c r="DZG6" s="642"/>
      <c r="DZH6" s="642"/>
      <c r="DZI6" s="642"/>
      <c r="DZJ6" s="642"/>
      <c r="DZK6" s="642"/>
      <c r="DZL6" s="642"/>
      <c r="DZM6" s="642"/>
      <c r="DZN6" s="642"/>
      <c r="DZO6" s="642"/>
      <c r="DZP6" s="642"/>
      <c r="DZQ6" s="642"/>
      <c r="DZR6" s="642"/>
      <c r="DZS6" s="642"/>
      <c r="DZT6" s="642"/>
      <c r="DZU6" s="642"/>
      <c r="DZV6" s="642"/>
      <c r="DZW6" s="642"/>
      <c r="DZX6" s="642"/>
      <c r="DZY6" s="642"/>
      <c r="DZZ6" s="642"/>
      <c r="EAA6" s="642"/>
      <c r="EAB6" s="642"/>
      <c r="EAC6" s="642"/>
      <c r="EAD6" s="642"/>
      <c r="EAE6" s="642"/>
      <c r="EAF6" s="642"/>
      <c r="EAG6" s="642"/>
      <c r="EAH6" s="642"/>
      <c r="EAI6" s="642"/>
      <c r="EAJ6" s="642"/>
      <c r="EAK6" s="642"/>
      <c r="EAL6" s="642"/>
      <c r="EAM6" s="642"/>
      <c r="EAN6" s="642"/>
      <c r="EAO6" s="642"/>
      <c r="EAP6" s="642"/>
      <c r="EAQ6" s="642"/>
      <c r="EAR6" s="642"/>
      <c r="EAS6" s="642"/>
      <c r="EAT6" s="642"/>
      <c r="EAU6" s="642"/>
      <c r="EAV6" s="642"/>
      <c r="EAW6" s="642"/>
      <c r="EAX6" s="642"/>
      <c r="EAY6" s="642"/>
      <c r="EAZ6" s="642"/>
      <c r="EBA6" s="642"/>
      <c r="EBB6" s="642"/>
      <c r="EBC6" s="642"/>
      <c r="EBD6" s="642"/>
      <c r="EBE6" s="642"/>
      <c r="EBF6" s="642"/>
      <c r="EBG6" s="642"/>
      <c r="EBH6" s="642"/>
      <c r="EBI6" s="642"/>
      <c r="EBJ6" s="642"/>
      <c r="EBK6" s="642"/>
      <c r="EBL6" s="642"/>
      <c r="EBM6" s="642"/>
      <c r="EBN6" s="642"/>
      <c r="EBO6" s="642"/>
      <c r="EBP6" s="642"/>
      <c r="EBQ6" s="642"/>
      <c r="EBR6" s="642"/>
      <c r="EBS6" s="642"/>
      <c r="EBT6" s="642"/>
      <c r="EBU6" s="642"/>
      <c r="EBV6" s="642"/>
      <c r="EBW6" s="642"/>
      <c r="EBX6" s="642"/>
      <c r="EBY6" s="642"/>
      <c r="EBZ6" s="642"/>
      <c r="ECA6" s="642"/>
      <c r="ECB6" s="642"/>
      <c r="ECC6" s="642"/>
      <c r="ECD6" s="642"/>
      <c r="ECE6" s="642"/>
      <c r="ECF6" s="642"/>
      <c r="ECG6" s="642"/>
      <c r="ECH6" s="642"/>
      <c r="ECI6" s="642"/>
      <c r="ECJ6" s="642"/>
      <c r="ECK6" s="642"/>
      <c r="ECL6" s="642"/>
      <c r="ECM6" s="642"/>
      <c r="ECN6" s="642"/>
      <c r="ECO6" s="642"/>
      <c r="ECP6" s="642"/>
      <c r="ECQ6" s="642"/>
      <c r="ECR6" s="642"/>
      <c r="ECS6" s="642"/>
      <c r="ECT6" s="642"/>
      <c r="ECU6" s="642"/>
      <c r="ECV6" s="642"/>
      <c r="ECW6" s="642"/>
      <c r="ECX6" s="642"/>
      <c r="ECY6" s="642"/>
      <c r="ECZ6" s="642"/>
      <c r="EDA6" s="642"/>
      <c r="EDB6" s="642"/>
      <c r="EDC6" s="642"/>
      <c r="EDD6" s="642"/>
      <c r="EDE6" s="642"/>
      <c r="EDF6" s="642"/>
      <c r="EDG6" s="642"/>
      <c r="EDH6" s="642"/>
      <c r="EDI6" s="642"/>
      <c r="EDJ6" s="642"/>
      <c r="EDK6" s="642"/>
      <c r="EDL6" s="642"/>
      <c r="EDM6" s="642"/>
      <c r="EDN6" s="642"/>
      <c r="EDO6" s="642"/>
      <c r="EDP6" s="642"/>
      <c r="EDQ6" s="642"/>
      <c r="EDR6" s="642"/>
      <c r="EDS6" s="642"/>
      <c r="EDT6" s="642"/>
      <c r="EDU6" s="642"/>
      <c r="EDV6" s="642"/>
      <c r="EDW6" s="642"/>
      <c r="EDX6" s="642"/>
      <c r="EDY6" s="642"/>
      <c r="EDZ6" s="642"/>
      <c r="EEA6" s="642"/>
      <c r="EEB6" s="642"/>
      <c r="EEC6" s="642"/>
      <c r="EED6" s="642"/>
      <c r="EEE6" s="642"/>
      <c r="EEF6" s="642"/>
      <c r="EEG6" s="642"/>
      <c r="EEH6" s="642"/>
      <c r="EEI6" s="642"/>
      <c r="EEJ6" s="642"/>
      <c r="EEK6" s="642"/>
      <c r="EEL6" s="642"/>
      <c r="EEM6" s="642"/>
      <c r="EEN6" s="642"/>
      <c r="EEO6" s="642"/>
      <c r="EEP6" s="642"/>
      <c r="EEQ6" s="642"/>
      <c r="EER6" s="642"/>
      <c r="EES6" s="642"/>
      <c r="EET6" s="642"/>
      <c r="EEU6" s="642"/>
      <c r="EEV6" s="642"/>
      <c r="EEW6" s="642"/>
      <c r="EEX6" s="642"/>
      <c r="EEY6" s="642"/>
      <c r="EEZ6" s="642"/>
      <c r="EFA6" s="642"/>
      <c r="EFB6" s="642"/>
      <c r="EFC6" s="642"/>
      <c r="EFD6" s="642"/>
      <c r="EFE6" s="642"/>
      <c r="EFF6" s="642"/>
      <c r="EFG6" s="642"/>
      <c r="EFH6" s="642"/>
      <c r="EFI6" s="642"/>
      <c r="EFJ6" s="642"/>
      <c r="EFK6" s="642"/>
      <c r="EFL6" s="642"/>
      <c r="EFM6" s="642"/>
      <c r="EFN6" s="642"/>
      <c r="EFO6" s="642"/>
      <c r="EFP6" s="642"/>
      <c r="EFQ6" s="642"/>
      <c r="EFR6" s="642"/>
      <c r="EFS6" s="642"/>
      <c r="EFT6" s="642"/>
      <c r="EFU6" s="642"/>
      <c r="EFV6" s="642"/>
      <c r="EFW6" s="642"/>
      <c r="EFX6" s="642"/>
      <c r="EFY6" s="642"/>
      <c r="EFZ6" s="642"/>
      <c r="EGA6" s="642"/>
      <c r="EGB6" s="642"/>
      <c r="EGC6" s="642"/>
      <c r="EGD6" s="642"/>
      <c r="EGE6" s="642"/>
      <c r="EGF6" s="642"/>
      <c r="EGG6" s="642"/>
      <c r="EGH6" s="642"/>
      <c r="EGI6" s="642"/>
      <c r="EGJ6" s="642"/>
      <c r="EGK6" s="642"/>
      <c r="EGL6" s="642"/>
      <c r="EGM6" s="642"/>
      <c r="EGN6" s="642"/>
      <c r="EGO6" s="642"/>
      <c r="EGP6" s="642"/>
      <c r="EGQ6" s="642"/>
      <c r="EGR6" s="642"/>
      <c r="EGS6" s="642"/>
      <c r="EGT6" s="642"/>
      <c r="EGU6" s="642"/>
      <c r="EGV6" s="642"/>
      <c r="EGW6" s="642"/>
      <c r="EGX6" s="642"/>
      <c r="EGY6" s="642"/>
      <c r="EGZ6" s="642"/>
      <c r="EHA6" s="642"/>
      <c r="EHB6" s="642"/>
      <c r="EHC6" s="642"/>
      <c r="EHD6" s="642"/>
      <c r="EHE6" s="642"/>
      <c r="EHF6" s="642"/>
      <c r="EHG6" s="642"/>
      <c r="EHH6" s="642"/>
      <c r="EHI6" s="642"/>
      <c r="EHJ6" s="642"/>
      <c r="EHK6" s="642"/>
      <c r="EHL6" s="642"/>
      <c r="EHM6" s="642"/>
      <c r="EHN6" s="642"/>
      <c r="EHO6" s="642"/>
      <c r="EHP6" s="642"/>
      <c r="EHQ6" s="642"/>
      <c r="EHR6" s="642"/>
      <c r="EHS6" s="642"/>
      <c r="EHT6" s="642"/>
      <c r="EHU6" s="642"/>
      <c r="EHV6" s="642"/>
      <c r="EHW6" s="642"/>
      <c r="EHX6" s="642"/>
      <c r="EHY6" s="642"/>
      <c r="EHZ6" s="642"/>
      <c r="EIA6" s="642"/>
      <c r="EIB6" s="642"/>
      <c r="EIC6" s="642"/>
      <c r="EID6" s="642"/>
      <c r="EIE6" s="642"/>
      <c r="EIF6" s="642"/>
      <c r="EIG6" s="642"/>
      <c r="EIH6" s="642"/>
      <c r="EII6" s="642"/>
      <c r="EIJ6" s="642"/>
      <c r="EIK6" s="642"/>
      <c r="EIL6" s="642"/>
      <c r="EIM6" s="642"/>
      <c r="EIN6" s="642"/>
      <c r="EIO6" s="642"/>
      <c r="EIP6" s="642"/>
      <c r="EIQ6" s="642"/>
      <c r="EIR6" s="642"/>
      <c r="EIS6" s="642"/>
      <c r="EIT6" s="642"/>
      <c r="EIU6" s="642"/>
      <c r="EIV6" s="642"/>
      <c r="EIW6" s="642"/>
      <c r="EIX6" s="642"/>
      <c r="EIY6" s="642"/>
      <c r="EIZ6" s="642"/>
      <c r="EJA6" s="642"/>
      <c r="EJB6" s="642"/>
      <c r="EJC6" s="642"/>
      <c r="EJD6" s="642"/>
      <c r="EJE6" s="642"/>
      <c r="EJF6" s="642"/>
      <c r="EJG6" s="642"/>
      <c r="EJH6" s="642"/>
      <c r="EJI6" s="642"/>
      <c r="EJJ6" s="642"/>
      <c r="EJK6" s="642"/>
      <c r="EJL6" s="642"/>
      <c r="EJM6" s="642"/>
      <c r="EJN6" s="642"/>
      <c r="EJO6" s="642"/>
      <c r="EJP6" s="642"/>
      <c r="EJQ6" s="642"/>
      <c r="EJR6" s="642"/>
      <c r="EJS6" s="642"/>
      <c r="EJT6" s="642"/>
      <c r="EJU6" s="642"/>
      <c r="EJV6" s="642"/>
      <c r="EJW6" s="642"/>
      <c r="EJX6" s="642"/>
      <c r="EJY6" s="642"/>
      <c r="EJZ6" s="642"/>
      <c r="EKA6" s="642"/>
      <c r="EKB6" s="642"/>
      <c r="EKC6" s="642"/>
      <c r="EKD6" s="642"/>
      <c r="EKE6" s="642"/>
      <c r="EKF6" s="642"/>
      <c r="EKG6" s="642"/>
      <c r="EKH6" s="642"/>
      <c r="EKI6" s="642"/>
      <c r="EKJ6" s="642"/>
      <c r="EKK6" s="642"/>
      <c r="EKL6" s="642"/>
      <c r="EKM6" s="642"/>
      <c r="EKN6" s="642"/>
      <c r="EKO6" s="642"/>
      <c r="EKP6" s="642"/>
      <c r="EKQ6" s="642"/>
      <c r="EKR6" s="642"/>
      <c r="EKS6" s="642"/>
      <c r="EKT6" s="642"/>
      <c r="EKU6" s="642"/>
      <c r="EKV6" s="642"/>
      <c r="EKW6" s="642"/>
      <c r="EKX6" s="642"/>
      <c r="EKY6" s="642"/>
      <c r="EKZ6" s="642"/>
      <c r="ELA6" s="642"/>
      <c r="ELB6" s="642"/>
      <c r="ELC6" s="642"/>
      <c r="ELD6" s="642"/>
      <c r="ELE6" s="642"/>
      <c r="ELF6" s="642"/>
      <c r="ELG6" s="642"/>
      <c r="ELH6" s="642"/>
      <c r="ELI6" s="642"/>
      <c r="ELJ6" s="642"/>
      <c r="ELK6" s="642"/>
      <c r="ELL6" s="642"/>
      <c r="ELM6" s="642"/>
      <c r="ELN6" s="642"/>
      <c r="ELO6" s="642"/>
      <c r="ELP6" s="642"/>
      <c r="ELQ6" s="642"/>
      <c r="ELR6" s="642"/>
      <c r="ELS6" s="642"/>
      <c r="ELT6" s="642"/>
      <c r="ELU6" s="642"/>
      <c r="ELV6" s="642"/>
      <c r="ELW6" s="642"/>
      <c r="ELX6" s="642"/>
      <c r="ELY6" s="642"/>
      <c r="ELZ6" s="642"/>
      <c r="EMA6" s="642"/>
      <c r="EMB6" s="642"/>
      <c r="EMC6" s="642"/>
      <c r="EMD6" s="642"/>
      <c r="EME6" s="642"/>
      <c r="EMF6" s="642"/>
      <c r="EMG6" s="642"/>
      <c r="EMH6" s="642"/>
      <c r="EMI6" s="642"/>
      <c r="EMJ6" s="642"/>
      <c r="EMK6" s="642"/>
      <c r="EML6" s="642"/>
      <c r="EMM6" s="642"/>
      <c r="EMN6" s="642"/>
      <c r="EMO6" s="642"/>
      <c r="EMP6" s="642"/>
      <c r="EMQ6" s="642"/>
      <c r="EMR6" s="642"/>
      <c r="EMS6" s="642"/>
      <c r="EMT6" s="642"/>
      <c r="EMU6" s="642"/>
      <c r="EMV6" s="642"/>
      <c r="EMW6" s="642"/>
      <c r="EMX6" s="642"/>
      <c r="EMY6" s="642"/>
      <c r="EMZ6" s="642"/>
      <c r="ENA6" s="642"/>
      <c r="ENB6" s="642"/>
      <c r="ENC6" s="642"/>
      <c r="END6" s="642"/>
      <c r="ENE6" s="642"/>
      <c r="ENF6" s="642"/>
      <c r="ENG6" s="642"/>
      <c r="ENH6" s="642"/>
      <c r="ENI6" s="642"/>
      <c r="ENJ6" s="642"/>
      <c r="ENK6" s="642"/>
      <c r="ENL6" s="642"/>
      <c r="ENM6" s="642"/>
      <c r="ENN6" s="642"/>
      <c r="ENO6" s="642"/>
      <c r="ENP6" s="642"/>
      <c r="ENQ6" s="642"/>
      <c r="ENR6" s="642"/>
      <c r="ENS6" s="642"/>
      <c r="ENT6" s="642"/>
      <c r="ENU6" s="642"/>
      <c r="ENV6" s="642"/>
      <c r="ENW6" s="642"/>
      <c r="ENX6" s="642"/>
      <c r="ENY6" s="642"/>
      <c r="ENZ6" s="642"/>
      <c r="EOA6" s="642"/>
      <c r="EOB6" s="642"/>
      <c r="EOC6" s="642"/>
      <c r="EOD6" s="642"/>
      <c r="EOE6" s="642"/>
      <c r="EOF6" s="642"/>
      <c r="EOG6" s="642"/>
      <c r="EOH6" s="642"/>
      <c r="EOI6" s="642"/>
      <c r="EOJ6" s="642"/>
      <c r="EOK6" s="642"/>
      <c r="EOL6" s="642"/>
      <c r="EOM6" s="642"/>
      <c r="EON6" s="642"/>
      <c r="EOO6" s="642"/>
      <c r="EOP6" s="642"/>
      <c r="EOQ6" s="642"/>
      <c r="EOR6" s="642"/>
      <c r="EOS6" s="642"/>
      <c r="EOT6" s="642"/>
      <c r="EOU6" s="642"/>
      <c r="EOV6" s="642"/>
      <c r="EOW6" s="642"/>
      <c r="EOX6" s="642"/>
      <c r="EOY6" s="642"/>
      <c r="EOZ6" s="642"/>
      <c r="EPA6" s="642"/>
      <c r="EPB6" s="642"/>
      <c r="EPC6" s="642"/>
      <c r="EPD6" s="642"/>
      <c r="EPE6" s="642"/>
      <c r="EPF6" s="642"/>
      <c r="EPG6" s="642"/>
      <c r="EPH6" s="642"/>
      <c r="EPI6" s="642"/>
      <c r="EPJ6" s="642"/>
      <c r="EPK6" s="642"/>
      <c r="EPL6" s="642"/>
      <c r="EPM6" s="642"/>
      <c r="EPN6" s="642"/>
      <c r="EPO6" s="642"/>
      <c r="EPP6" s="642"/>
      <c r="EPQ6" s="642"/>
      <c r="EPR6" s="642"/>
      <c r="EPS6" s="642"/>
      <c r="EPT6" s="642"/>
      <c r="EPU6" s="642"/>
      <c r="EPV6" s="642"/>
      <c r="EPW6" s="642"/>
      <c r="EPX6" s="642"/>
      <c r="EPY6" s="642"/>
      <c r="EPZ6" s="642"/>
      <c r="EQA6" s="642"/>
      <c r="EQB6" s="642"/>
      <c r="EQC6" s="642"/>
      <c r="EQD6" s="642"/>
      <c r="EQE6" s="642"/>
      <c r="EQF6" s="642"/>
      <c r="EQG6" s="642"/>
      <c r="EQH6" s="642"/>
      <c r="EQI6" s="642"/>
      <c r="EQJ6" s="642"/>
      <c r="EQK6" s="642"/>
      <c r="EQL6" s="642"/>
      <c r="EQM6" s="642"/>
      <c r="EQN6" s="642"/>
      <c r="EQO6" s="642"/>
      <c r="EQP6" s="642"/>
      <c r="EQQ6" s="642"/>
      <c r="EQR6" s="642"/>
      <c r="EQS6" s="642"/>
      <c r="EQT6" s="642"/>
      <c r="EQU6" s="642"/>
      <c r="EQV6" s="642"/>
      <c r="EQW6" s="642"/>
      <c r="EQX6" s="642"/>
      <c r="EQY6" s="642"/>
      <c r="EQZ6" s="642"/>
      <c r="ERA6" s="642"/>
      <c r="ERB6" s="642"/>
      <c r="ERC6" s="642"/>
      <c r="ERD6" s="642"/>
      <c r="ERE6" s="642"/>
      <c r="ERF6" s="642"/>
      <c r="ERG6" s="642"/>
      <c r="ERH6" s="642"/>
      <c r="ERI6" s="642"/>
      <c r="ERJ6" s="642"/>
      <c r="ERK6" s="642"/>
      <c r="ERL6" s="642"/>
      <c r="ERM6" s="642"/>
      <c r="ERN6" s="642"/>
      <c r="ERO6" s="642"/>
      <c r="ERP6" s="642"/>
      <c r="ERQ6" s="642"/>
      <c r="ERR6" s="642"/>
      <c r="ERS6" s="642"/>
      <c r="ERT6" s="642"/>
      <c r="ERU6" s="642"/>
      <c r="ERV6" s="642"/>
      <c r="ERW6" s="642"/>
      <c r="ERX6" s="642"/>
      <c r="ERY6" s="642"/>
      <c r="ERZ6" s="642"/>
      <c r="ESA6" s="642"/>
      <c r="ESB6" s="642"/>
      <c r="ESC6" s="642"/>
      <c r="ESD6" s="642"/>
      <c r="ESE6" s="642"/>
      <c r="ESF6" s="642"/>
      <c r="ESG6" s="642"/>
      <c r="ESH6" s="642"/>
      <c r="ESI6" s="642"/>
      <c r="ESJ6" s="642"/>
      <c r="ESK6" s="642"/>
      <c r="ESL6" s="642"/>
      <c r="ESM6" s="642"/>
      <c r="ESN6" s="642"/>
      <c r="ESO6" s="642"/>
      <c r="ESP6" s="642"/>
      <c r="ESQ6" s="642"/>
      <c r="ESR6" s="642"/>
      <c r="ESS6" s="642"/>
      <c r="EST6" s="642"/>
      <c r="ESU6" s="642"/>
      <c r="ESV6" s="642"/>
      <c r="ESW6" s="642"/>
      <c r="ESX6" s="642"/>
      <c r="ESY6" s="642"/>
      <c r="ESZ6" s="642"/>
      <c r="ETA6" s="642"/>
      <c r="ETB6" s="642"/>
      <c r="ETC6" s="642"/>
      <c r="ETD6" s="642"/>
      <c r="ETE6" s="642"/>
      <c r="ETF6" s="642"/>
      <c r="ETG6" s="642"/>
      <c r="ETH6" s="642"/>
      <c r="ETI6" s="642"/>
      <c r="ETJ6" s="642"/>
      <c r="ETK6" s="642"/>
      <c r="ETL6" s="642"/>
      <c r="ETM6" s="642"/>
      <c r="ETN6" s="642"/>
      <c r="ETO6" s="642"/>
      <c r="ETP6" s="642"/>
      <c r="ETQ6" s="642"/>
      <c r="ETR6" s="642"/>
      <c r="ETS6" s="642"/>
      <c r="ETT6" s="642"/>
      <c r="ETU6" s="642"/>
      <c r="ETV6" s="642"/>
      <c r="ETW6" s="642"/>
      <c r="ETX6" s="642"/>
      <c r="ETY6" s="642"/>
      <c r="ETZ6" s="642"/>
      <c r="EUA6" s="642"/>
      <c r="EUB6" s="642"/>
      <c r="EUC6" s="642"/>
      <c r="EUD6" s="642"/>
      <c r="EUE6" s="642"/>
      <c r="EUF6" s="642"/>
      <c r="EUG6" s="642"/>
      <c r="EUH6" s="642"/>
      <c r="EUI6" s="642"/>
      <c r="EUJ6" s="642"/>
      <c r="EUK6" s="642"/>
      <c r="EUL6" s="642"/>
      <c r="EUM6" s="642"/>
      <c r="EUN6" s="642"/>
      <c r="EUO6" s="642"/>
      <c r="EUP6" s="642"/>
      <c r="EUQ6" s="642"/>
      <c r="EUR6" s="642"/>
      <c r="EUS6" s="642"/>
      <c r="EUT6" s="642"/>
      <c r="EUU6" s="642"/>
      <c r="EUV6" s="642"/>
      <c r="EUW6" s="642"/>
      <c r="EUX6" s="642"/>
      <c r="EUY6" s="642"/>
      <c r="EUZ6" s="642"/>
      <c r="EVA6" s="642"/>
      <c r="EVB6" s="642"/>
      <c r="EVC6" s="642"/>
      <c r="EVD6" s="642"/>
      <c r="EVE6" s="642"/>
      <c r="EVF6" s="642"/>
      <c r="EVG6" s="642"/>
      <c r="EVH6" s="642"/>
      <c r="EVI6" s="642"/>
      <c r="EVJ6" s="642"/>
      <c r="EVK6" s="642"/>
      <c r="EVL6" s="642"/>
      <c r="EVM6" s="642"/>
      <c r="EVN6" s="642"/>
      <c r="EVO6" s="642"/>
      <c r="EVP6" s="642"/>
      <c r="EVQ6" s="642"/>
      <c r="EVR6" s="642"/>
      <c r="EVS6" s="642"/>
      <c r="EVT6" s="642"/>
      <c r="EVU6" s="642"/>
      <c r="EVV6" s="642"/>
      <c r="EVW6" s="642"/>
      <c r="EVX6" s="642"/>
      <c r="EVY6" s="642"/>
      <c r="EVZ6" s="642"/>
      <c r="EWA6" s="642"/>
      <c r="EWB6" s="642"/>
      <c r="EWC6" s="642"/>
      <c r="EWD6" s="642"/>
      <c r="EWE6" s="642"/>
      <c r="EWF6" s="642"/>
      <c r="EWG6" s="642"/>
      <c r="EWH6" s="642"/>
      <c r="EWI6" s="642"/>
      <c r="EWJ6" s="642"/>
      <c r="EWK6" s="642"/>
      <c r="EWL6" s="642"/>
      <c r="EWM6" s="642"/>
      <c r="EWN6" s="642"/>
      <c r="EWO6" s="642"/>
      <c r="EWP6" s="642"/>
      <c r="EWQ6" s="642"/>
      <c r="EWR6" s="642"/>
      <c r="EWS6" s="642"/>
      <c r="EWT6" s="642"/>
      <c r="EWU6" s="642"/>
      <c r="EWV6" s="642"/>
      <c r="EWW6" s="642"/>
      <c r="EWX6" s="642"/>
      <c r="EWY6" s="642"/>
      <c r="EWZ6" s="642"/>
      <c r="EXA6" s="642"/>
      <c r="EXB6" s="642"/>
      <c r="EXC6" s="642"/>
      <c r="EXD6" s="642"/>
      <c r="EXE6" s="642"/>
      <c r="EXF6" s="642"/>
      <c r="EXG6" s="642"/>
      <c r="EXH6" s="642"/>
      <c r="EXI6" s="642"/>
      <c r="EXJ6" s="642"/>
      <c r="EXK6" s="642"/>
      <c r="EXL6" s="642"/>
      <c r="EXM6" s="642"/>
      <c r="EXN6" s="642"/>
      <c r="EXO6" s="642"/>
      <c r="EXP6" s="642"/>
      <c r="EXQ6" s="642"/>
      <c r="EXR6" s="642"/>
      <c r="EXS6" s="642"/>
      <c r="EXT6" s="642"/>
      <c r="EXU6" s="642"/>
      <c r="EXV6" s="642"/>
      <c r="EXW6" s="642"/>
      <c r="EXX6" s="642"/>
      <c r="EXY6" s="642"/>
      <c r="EXZ6" s="642"/>
      <c r="EYA6" s="642"/>
      <c r="EYB6" s="642"/>
      <c r="EYC6" s="642"/>
      <c r="EYD6" s="642"/>
      <c r="EYE6" s="642"/>
      <c r="EYF6" s="642"/>
      <c r="EYG6" s="642"/>
      <c r="EYH6" s="642"/>
      <c r="EYI6" s="642"/>
      <c r="EYJ6" s="642"/>
      <c r="EYK6" s="642"/>
      <c r="EYL6" s="642"/>
      <c r="EYM6" s="642"/>
      <c r="EYN6" s="642"/>
      <c r="EYO6" s="642"/>
      <c r="EYP6" s="642"/>
      <c r="EYQ6" s="642"/>
      <c r="EYR6" s="642"/>
      <c r="EYS6" s="642"/>
      <c r="EYT6" s="642"/>
      <c r="EYU6" s="642"/>
      <c r="EYV6" s="642"/>
      <c r="EYW6" s="642"/>
      <c r="EYX6" s="642"/>
      <c r="EYY6" s="642"/>
      <c r="EYZ6" s="642"/>
      <c r="EZA6" s="642"/>
      <c r="EZB6" s="642"/>
      <c r="EZC6" s="642"/>
      <c r="EZD6" s="642"/>
      <c r="EZE6" s="642"/>
      <c r="EZF6" s="642"/>
      <c r="EZG6" s="642"/>
      <c r="EZH6" s="642"/>
      <c r="EZI6" s="642"/>
      <c r="EZJ6" s="642"/>
      <c r="EZK6" s="642"/>
      <c r="EZL6" s="642"/>
      <c r="EZM6" s="642"/>
      <c r="EZN6" s="642"/>
      <c r="EZO6" s="642"/>
      <c r="EZP6" s="642"/>
      <c r="EZQ6" s="642"/>
      <c r="EZR6" s="642"/>
      <c r="EZS6" s="642"/>
      <c r="EZT6" s="642"/>
      <c r="EZU6" s="642"/>
      <c r="EZV6" s="642"/>
      <c r="EZW6" s="642"/>
      <c r="EZX6" s="642"/>
      <c r="EZY6" s="642"/>
      <c r="EZZ6" s="642"/>
      <c r="FAA6" s="642"/>
      <c r="FAB6" s="642"/>
      <c r="FAC6" s="642"/>
      <c r="FAD6" s="642"/>
      <c r="FAE6" s="642"/>
      <c r="FAF6" s="642"/>
      <c r="FAG6" s="642"/>
      <c r="FAH6" s="642"/>
      <c r="FAI6" s="642"/>
      <c r="FAJ6" s="642"/>
      <c r="FAK6" s="642"/>
      <c r="FAL6" s="642"/>
      <c r="FAM6" s="642"/>
      <c r="FAN6" s="642"/>
      <c r="FAO6" s="642"/>
      <c r="FAP6" s="642"/>
      <c r="FAQ6" s="642"/>
      <c r="FAR6" s="642"/>
      <c r="FAS6" s="642"/>
      <c r="FAT6" s="642"/>
      <c r="FAU6" s="642"/>
      <c r="FAV6" s="642"/>
      <c r="FAW6" s="642"/>
      <c r="FAX6" s="642"/>
      <c r="FAY6" s="642"/>
      <c r="FAZ6" s="642"/>
      <c r="FBA6" s="642"/>
      <c r="FBB6" s="642"/>
      <c r="FBC6" s="642"/>
      <c r="FBD6" s="642"/>
      <c r="FBE6" s="642"/>
      <c r="FBF6" s="642"/>
      <c r="FBG6" s="642"/>
      <c r="FBH6" s="642"/>
      <c r="FBI6" s="642"/>
      <c r="FBJ6" s="642"/>
      <c r="FBK6" s="642"/>
      <c r="FBL6" s="642"/>
      <c r="FBM6" s="642"/>
      <c r="FBN6" s="642"/>
      <c r="FBO6" s="642"/>
      <c r="FBP6" s="642"/>
      <c r="FBQ6" s="642"/>
      <c r="FBR6" s="642"/>
      <c r="FBS6" s="642"/>
      <c r="FBT6" s="642"/>
      <c r="FBU6" s="642"/>
      <c r="FBV6" s="642"/>
      <c r="FBW6" s="642"/>
      <c r="FBX6" s="642"/>
      <c r="FBY6" s="642"/>
      <c r="FBZ6" s="642"/>
      <c r="FCA6" s="642"/>
      <c r="FCB6" s="642"/>
      <c r="FCC6" s="642"/>
      <c r="FCD6" s="642"/>
      <c r="FCE6" s="642"/>
      <c r="FCF6" s="642"/>
      <c r="FCG6" s="642"/>
      <c r="FCH6" s="642"/>
      <c r="FCI6" s="642"/>
      <c r="FCJ6" s="642"/>
      <c r="FCK6" s="642"/>
      <c r="FCL6" s="642"/>
      <c r="FCM6" s="642"/>
      <c r="FCN6" s="642"/>
      <c r="FCO6" s="642"/>
      <c r="FCP6" s="642"/>
      <c r="FCQ6" s="642"/>
      <c r="FCR6" s="642"/>
      <c r="FCS6" s="642"/>
      <c r="FCT6" s="642"/>
      <c r="FCU6" s="642"/>
      <c r="FCV6" s="642"/>
      <c r="FCW6" s="642"/>
      <c r="FCX6" s="642"/>
      <c r="FCY6" s="642"/>
      <c r="FCZ6" s="642"/>
      <c r="FDA6" s="642"/>
      <c r="FDB6" s="642"/>
      <c r="FDC6" s="642"/>
      <c r="FDD6" s="642"/>
      <c r="FDE6" s="642"/>
      <c r="FDF6" s="642"/>
      <c r="FDG6" s="642"/>
      <c r="FDH6" s="642"/>
      <c r="FDI6" s="642"/>
      <c r="FDJ6" s="642"/>
      <c r="FDK6" s="642"/>
      <c r="FDL6" s="642"/>
      <c r="FDM6" s="642"/>
      <c r="FDN6" s="642"/>
      <c r="FDO6" s="642"/>
      <c r="FDP6" s="642"/>
      <c r="FDQ6" s="642"/>
      <c r="FDR6" s="642"/>
      <c r="FDS6" s="642"/>
      <c r="FDT6" s="642"/>
      <c r="FDU6" s="642"/>
      <c r="FDV6" s="642"/>
      <c r="FDW6" s="642"/>
      <c r="FDX6" s="642"/>
      <c r="FDY6" s="642"/>
      <c r="FDZ6" s="642"/>
      <c r="FEA6" s="642"/>
      <c r="FEB6" s="642"/>
      <c r="FEC6" s="642"/>
      <c r="FED6" s="642"/>
      <c r="FEE6" s="642"/>
      <c r="FEF6" s="642"/>
      <c r="FEG6" s="642"/>
      <c r="FEH6" s="642"/>
      <c r="FEI6" s="642"/>
      <c r="FEJ6" s="642"/>
      <c r="FEK6" s="642"/>
      <c r="FEL6" s="642"/>
      <c r="FEM6" s="642"/>
      <c r="FEN6" s="642"/>
      <c r="FEO6" s="642"/>
      <c r="FEP6" s="642"/>
      <c r="FEQ6" s="642"/>
      <c r="FER6" s="642"/>
      <c r="FES6" s="642"/>
      <c r="FET6" s="642"/>
      <c r="FEU6" s="642"/>
      <c r="FEV6" s="642"/>
      <c r="FEW6" s="642"/>
      <c r="FEX6" s="642"/>
      <c r="FEY6" s="642"/>
      <c r="FEZ6" s="642"/>
      <c r="FFA6" s="642"/>
      <c r="FFB6" s="642"/>
      <c r="FFC6" s="642"/>
      <c r="FFD6" s="642"/>
      <c r="FFE6" s="642"/>
      <c r="FFF6" s="642"/>
      <c r="FFG6" s="642"/>
      <c r="FFH6" s="642"/>
      <c r="FFI6" s="642"/>
      <c r="FFJ6" s="642"/>
      <c r="FFK6" s="642"/>
      <c r="FFL6" s="642"/>
      <c r="FFM6" s="642"/>
      <c r="FFN6" s="642"/>
      <c r="FFO6" s="642"/>
      <c r="FFP6" s="642"/>
      <c r="FFQ6" s="642"/>
      <c r="FFR6" s="642"/>
      <c r="FFS6" s="642"/>
      <c r="FFT6" s="642"/>
      <c r="FFU6" s="642"/>
      <c r="FFV6" s="642"/>
      <c r="FFW6" s="642"/>
      <c r="FFX6" s="642"/>
      <c r="FFY6" s="642"/>
      <c r="FFZ6" s="642"/>
      <c r="FGA6" s="642"/>
      <c r="FGB6" s="642"/>
      <c r="FGC6" s="642"/>
      <c r="FGD6" s="642"/>
      <c r="FGE6" s="642"/>
      <c r="FGF6" s="642"/>
      <c r="FGG6" s="642"/>
      <c r="FGH6" s="642"/>
      <c r="FGI6" s="642"/>
      <c r="FGJ6" s="642"/>
      <c r="FGK6" s="642"/>
      <c r="FGL6" s="642"/>
      <c r="FGM6" s="642"/>
      <c r="FGN6" s="642"/>
      <c r="FGO6" s="642"/>
      <c r="FGP6" s="642"/>
      <c r="FGQ6" s="642"/>
      <c r="FGR6" s="642"/>
      <c r="FGS6" s="642"/>
      <c r="FGT6" s="642"/>
      <c r="FGU6" s="642"/>
      <c r="FGV6" s="642"/>
      <c r="FGW6" s="642"/>
      <c r="FGX6" s="642"/>
      <c r="FGY6" s="642"/>
      <c r="FGZ6" s="642"/>
      <c r="FHA6" s="642"/>
      <c r="FHB6" s="642"/>
      <c r="FHC6" s="642"/>
      <c r="FHD6" s="642"/>
      <c r="FHE6" s="642"/>
      <c r="FHF6" s="642"/>
      <c r="FHG6" s="642"/>
      <c r="FHH6" s="642"/>
      <c r="FHI6" s="642"/>
      <c r="FHJ6" s="642"/>
      <c r="FHK6" s="642"/>
      <c r="FHL6" s="642"/>
      <c r="FHM6" s="642"/>
      <c r="FHN6" s="642"/>
      <c r="FHO6" s="642"/>
      <c r="FHP6" s="642"/>
      <c r="FHQ6" s="642"/>
      <c r="FHR6" s="642"/>
      <c r="FHS6" s="642"/>
      <c r="FHT6" s="642"/>
      <c r="FHU6" s="642"/>
      <c r="FHV6" s="642"/>
      <c r="FHW6" s="642"/>
      <c r="FHX6" s="642"/>
      <c r="FHY6" s="642"/>
      <c r="FHZ6" s="642"/>
      <c r="FIA6" s="642"/>
      <c r="FIB6" s="642"/>
      <c r="FIC6" s="642"/>
      <c r="FID6" s="642"/>
      <c r="FIE6" s="642"/>
      <c r="FIF6" s="642"/>
      <c r="FIG6" s="642"/>
      <c r="FIH6" s="642"/>
      <c r="FII6" s="642"/>
      <c r="FIJ6" s="642"/>
      <c r="FIK6" s="642"/>
      <c r="FIL6" s="642"/>
      <c r="FIM6" s="642"/>
      <c r="FIN6" s="642"/>
      <c r="FIO6" s="642"/>
      <c r="FIP6" s="642"/>
      <c r="FIQ6" s="642"/>
      <c r="FIR6" s="642"/>
      <c r="FIS6" s="642"/>
      <c r="FIT6" s="642"/>
      <c r="FIU6" s="642"/>
      <c r="FIV6" s="642"/>
      <c r="FIW6" s="642"/>
      <c r="FIX6" s="642"/>
      <c r="FIY6" s="642"/>
      <c r="FIZ6" s="642"/>
      <c r="FJA6" s="642"/>
      <c r="FJB6" s="642"/>
      <c r="FJC6" s="642"/>
      <c r="FJD6" s="642"/>
      <c r="FJE6" s="642"/>
      <c r="FJF6" s="642"/>
      <c r="FJG6" s="642"/>
      <c r="FJH6" s="642"/>
      <c r="FJI6" s="642"/>
      <c r="FJJ6" s="642"/>
      <c r="FJK6" s="642"/>
      <c r="FJL6" s="642"/>
      <c r="FJM6" s="642"/>
      <c r="FJN6" s="642"/>
      <c r="FJO6" s="642"/>
      <c r="FJP6" s="642"/>
      <c r="FJQ6" s="642"/>
      <c r="FJR6" s="642"/>
      <c r="FJS6" s="642"/>
      <c r="FJT6" s="642"/>
      <c r="FJU6" s="642"/>
      <c r="FJV6" s="642"/>
      <c r="FJW6" s="642"/>
      <c r="FJX6" s="642"/>
      <c r="FJY6" s="642"/>
      <c r="FJZ6" s="642"/>
      <c r="FKA6" s="642"/>
      <c r="FKB6" s="642"/>
      <c r="FKC6" s="642"/>
      <c r="FKD6" s="642"/>
      <c r="FKE6" s="642"/>
      <c r="FKF6" s="642"/>
      <c r="FKG6" s="642"/>
      <c r="FKH6" s="642"/>
      <c r="FKI6" s="642"/>
      <c r="FKJ6" s="642"/>
      <c r="FKK6" s="642"/>
      <c r="FKL6" s="642"/>
      <c r="FKM6" s="642"/>
      <c r="FKN6" s="642"/>
      <c r="FKO6" s="642"/>
      <c r="FKP6" s="642"/>
      <c r="FKQ6" s="642"/>
      <c r="FKR6" s="642"/>
      <c r="FKS6" s="642"/>
      <c r="FKT6" s="642"/>
      <c r="FKU6" s="642"/>
      <c r="FKV6" s="642"/>
      <c r="FKW6" s="642"/>
      <c r="FKX6" s="642"/>
      <c r="FKY6" s="642"/>
      <c r="FKZ6" s="642"/>
      <c r="FLA6" s="642"/>
      <c r="FLB6" s="642"/>
      <c r="FLC6" s="642"/>
      <c r="FLD6" s="642"/>
      <c r="FLE6" s="642"/>
      <c r="FLF6" s="642"/>
      <c r="FLG6" s="642"/>
      <c r="FLH6" s="642"/>
      <c r="FLI6" s="642"/>
      <c r="FLJ6" s="642"/>
      <c r="FLK6" s="642"/>
      <c r="FLL6" s="642"/>
      <c r="FLM6" s="642"/>
      <c r="FLN6" s="642"/>
      <c r="FLO6" s="642"/>
      <c r="FLP6" s="642"/>
      <c r="FLQ6" s="642"/>
      <c r="FLR6" s="642"/>
      <c r="FLS6" s="642"/>
      <c r="FLT6" s="642"/>
      <c r="FLU6" s="642"/>
      <c r="FLV6" s="642"/>
      <c r="FLW6" s="642"/>
      <c r="FLX6" s="642"/>
      <c r="FLY6" s="642"/>
      <c r="FLZ6" s="642"/>
      <c r="FMA6" s="642"/>
      <c r="FMB6" s="642"/>
      <c r="FMC6" s="642"/>
      <c r="FMD6" s="642"/>
      <c r="FME6" s="642"/>
      <c r="FMF6" s="642"/>
      <c r="FMG6" s="642"/>
      <c r="FMH6" s="642"/>
      <c r="FMI6" s="642"/>
      <c r="FMJ6" s="642"/>
      <c r="FMK6" s="642"/>
      <c r="FML6" s="642"/>
      <c r="FMM6" s="642"/>
      <c r="FMN6" s="642"/>
      <c r="FMO6" s="642"/>
      <c r="FMP6" s="642"/>
      <c r="FMQ6" s="642"/>
      <c r="FMR6" s="642"/>
      <c r="FMS6" s="642"/>
      <c r="FMT6" s="642"/>
      <c r="FMU6" s="642"/>
      <c r="FMV6" s="642"/>
      <c r="FMW6" s="642"/>
      <c r="FMX6" s="642"/>
      <c r="FMY6" s="642"/>
      <c r="FMZ6" s="642"/>
      <c r="FNA6" s="642"/>
      <c r="FNB6" s="642"/>
      <c r="FNC6" s="642"/>
      <c r="FND6" s="642"/>
      <c r="FNE6" s="642"/>
      <c r="FNF6" s="642"/>
      <c r="FNG6" s="642"/>
      <c r="FNH6" s="642"/>
      <c r="FNI6" s="642"/>
      <c r="FNJ6" s="642"/>
      <c r="FNK6" s="642"/>
      <c r="FNL6" s="642"/>
      <c r="FNM6" s="642"/>
      <c r="FNN6" s="642"/>
      <c r="FNO6" s="642"/>
      <c r="FNP6" s="642"/>
      <c r="FNQ6" s="642"/>
      <c r="FNR6" s="642"/>
      <c r="FNS6" s="642"/>
      <c r="FNT6" s="642"/>
      <c r="FNU6" s="642"/>
      <c r="FNV6" s="642"/>
      <c r="FNW6" s="642"/>
      <c r="FNX6" s="642"/>
      <c r="FNY6" s="642"/>
      <c r="FNZ6" s="642"/>
      <c r="FOA6" s="642"/>
      <c r="FOB6" s="642"/>
      <c r="FOC6" s="642"/>
      <c r="FOD6" s="642"/>
      <c r="FOE6" s="642"/>
      <c r="FOF6" s="642"/>
      <c r="FOG6" s="642"/>
      <c r="FOH6" s="642"/>
      <c r="FOI6" s="642"/>
      <c r="FOJ6" s="642"/>
      <c r="FOK6" s="642"/>
      <c r="FOL6" s="642"/>
      <c r="FOM6" s="642"/>
      <c r="FON6" s="642"/>
      <c r="FOO6" s="642"/>
      <c r="FOP6" s="642"/>
      <c r="FOQ6" s="642"/>
      <c r="FOR6" s="642"/>
      <c r="FOS6" s="642"/>
      <c r="FOT6" s="642"/>
      <c r="FOU6" s="642"/>
      <c r="FOV6" s="642"/>
      <c r="FOW6" s="642"/>
      <c r="FOX6" s="642"/>
      <c r="FOY6" s="642"/>
      <c r="FOZ6" s="642"/>
      <c r="FPA6" s="642"/>
      <c r="FPB6" s="642"/>
      <c r="FPC6" s="642"/>
      <c r="FPD6" s="642"/>
      <c r="FPE6" s="642"/>
      <c r="FPF6" s="642"/>
      <c r="FPG6" s="642"/>
      <c r="FPH6" s="642"/>
      <c r="FPI6" s="642"/>
      <c r="FPJ6" s="642"/>
      <c r="FPK6" s="642"/>
      <c r="FPL6" s="642"/>
      <c r="FPM6" s="642"/>
      <c r="FPN6" s="642"/>
      <c r="FPO6" s="642"/>
      <c r="FPP6" s="642"/>
      <c r="FPQ6" s="642"/>
      <c r="FPR6" s="642"/>
      <c r="FPS6" s="642"/>
      <c r="FPT6" s="642"/>
      <c r="FPU6" s="642"/>
      <c r="FPV6" s="642"/>
      <c r="FPW6" s="642"/>
      <c r="FPX6" s="642"/>
      <c r="FPY6" s="642"/>
      <c r="FPZ6" s="642"/>
      <c r="FQA6" s="642"/>
      <c r="FQB6" s="642"/>
      <c r="FQC6" s="642"/>
      <c r="FQD6" s="642"/>
      <c r="FQE6" s="642"/>
      <c r="FQF6" s="642"/>
      <c r="FQG6" s="642"/>
      <c r="FQH6" s="642"/>
      <c r="FQI6" s="642"/>
      <c r="FQJ6" s="642"/>
      <c r="FQK6" s="642"/>
      <c r="FQL6" s="642"/>
      <c r="FQM6" s="642"/>
      <c r="FQN6" s="642"/>
      <c r="FQO6" s="642"/>
      <c r="FQP6" s="642"/>
      <c r="FQQ6" s="642"/>
      <c r="FQR6" s="642"/>
      <c r="FQS6" s="642"/>
      <c r="FQT6" s="642"/>
      <c r="FQU6" s="642"/>
      <c r="FQV6" s="642"/>
      <c r="FQW6" s="642"/>
      <c r="FQX6" s="642"/>
      <c r="FQY6" s="642"/>
      <c r="FQZ6" s="642"/>
      <c r="FRA6" s="642"/>
      <c r="FRB6" s="642"/>
      <c r="FRC6" s="642"/>
      <c r="FRD6" s="642"/>
      <c r="FRE6" s="642"/>
      <c r="FRF6" s="642"/>
      <c r="FRG6" s="642"/>
      <c r="FRH6" s="642"/>
      <c r="FRI6" s="642"/>
      <c r="FRJ6" s="642"/>
      <c r="FRK6" s="642"/>
      <c r="FRL6" s="642"/>
      <c r="FRM6" s="642"/>
      <c r="FRN6" s="642"/>
      <c r="FRO6" s="642"/>
      <c r="FRP6" s="642"/>
      <c r="FRQ6" s="642"/>
      <c r="FRR6" s="642"/>
      <c r="FRS6" s="642"/>
      <c r="FRT6" s="642"/>
      <c r="FRU6" s="642"/>
      <c r="FRV6" s="642"/>
      <c r="FRW6" s="642"/>
      <c r="FRX6" s="642"/>
      <c r="FRY6" s="642"/>
      <c r="FRZ6" s="642"/>
      <c r="FSA6" s="642"/>
      <c r="FSB6" s="642"/>
      <c r="FSC6" s="642"/>
      <c r="FSD6" s="642"/>
      <c r="FSE6" s="642"/>
      <c r="FSF6" s="642"/>
      <c r="FSG6" s="642"/>
      <c r="FSH6" s="642"/>
      <c r="FSI6" s="642"/>
      <c r="FSJ6" s="642"/>
      <c r="FSK6" s="642"/>
      <c r="FSL6" s="642"/>
      <c r="FSM6" s="642"/>
      <c r="FSN6" s="642"/>
      <c r="FSO6" s="642"/>
      <c r="FSP6" s="642"/>
      <c r="FSQ6" s="642"/>
      <c r="FSR6" s="642"/>
      <c r="FSS6" s="642"/>
      <c r="FST6" s="642"/>
      <c r="FSU6" s="642"/>
      <c r="FSV6" s="642"/>
      <c r="FSW6" s="642"/>
      <c r="FSX6" s="642"/>
      <c r="FSY6" s="642"/>
      <c r="FSZ6" s="642"/>
      <c r="FTA6" s="642"/>
      <c r="FTB6" s="642"/>
      <c r="FTC6" s="642"/>
      <c r="FTD6" s="642"/>
      <c r="FTE6" s="642"/>
      <c r="FTF6" s="642"/>
      <c r="FTG6" s="642"/>
      <c r="FTH6" s="642"/>
      <c r="FTI6" s="642"/>
      <c r="FTJ6" s="642"/>
      <c r="FTK6" s="642"/>
      <c r="FTL6" s="642"/>
      <c r="FTM6" s="642"/>
      <c r="FTN6" s="642"/>
      <c r="FTO6" s="642"/>
      <c r="FTP6" s="642"/>
      <c r="FTQ6" s="642"/>
      <c r="FTR6" s="642"/>
      <c r="FTS6" s="642"/>
      <c r="FTT6" s="642"/>
      <c r="FTU6" s="642"/>
      <c r="FTV6" s="642"/>
      <c r="FTW6" s="642"/>
      <c r="FTX6" s="642"/>
      <c r="FTY6" s="642"/>
      <c r="FTZ6" s="642"/>
      <c r="FUA6" s="642"/>
      <c r="FUB6" s="642"/>
      <c r="FUC6" s="642"/>
      <c r="FUD6" s="642"/>
      <c r="FUE6" s="642"/>
      <c r="FUF6" s="642"/>
      <c r="FUG6" s="642"/>
      <c r="FUH6" s="642"/>
      <c r="FUI6" s="642"/>
      <c r="FUJ6" s="642"/>
      <c r="FUK6" s="642"/>
      <c r="FUL6" s="642"/>
      <c r="FUM6" s="642"/>
      <c r="FUN6" s="642"/>
      <c r="FUO6" s="642"/>
      <c r="FUP6" s="642"/>
      <c r="FUQ6" s="642"/>
      <c r="FUR6" s="642"/>
      <c r="FUS6" s="642"/>
      <c r="FUT6" s="642"/>
      <c r="FUU6" s="642"/>
      <c r="FUV6" s="642"/>
      <c r="FUW6" s="642"/>
      <c r="FUX6" s="642"/>
      <c r="FUY6" s="642"/>
      <c r="FUZ6" s="642"/>
      <c r="FVA6" s="642"/>
      <c r="FVB6" s="642"/>
      <c r="FVC6" s="642"/>
      <c r="FVD6" s="642"/>
      <c r="FVE6" s="642"/>
      <c r="FVF6" s="642"/>
      <c r="FVG6" s="642"/>
      <c r="FVH6" s="642"/>
      <c r="FVI6" s="642"/>
      <c r="FVJ6" s="642"/>
      <c r="FVK6" s="642"/>
      <c r="FVL6" s="642"/>
      <c r="FVM6" s="642"/>
      <c r="FVN6" s="642"/>
      <c r="FVO6" s="642"/>
      <c r="FVP6" s="642"/>
      <c r="FVQ6" s="642"/>
      <c r="FVR6" s="642"/>
      <c r="FVS6" s="642"/>
      <c r="FVT6" s="642"/>
      <c r="FVU6" s="642"/>
      <c r="FVV6" s="642"/>
      <c r="FVW6" s="642"/>
      <c r="FVX6" s="642"/>
      <c r="FVY6" s="642"/>
      <c r="FVZ6" s="642"/>
      <c r="FWA6" s="642"/>
      <c r="FWB6" s="642"/>
      <c r="FWC6" s="642"/>
      <c r="FWD6" s="642"/>
      <c r="FWE6" s="642"/>
      <c r="FWF6" s="642"/>
      <c r="FWG6" s="642"/>
      <c r="FWH6" s="642"/>
      <c r="FWI6" s="642"/>
      <c r="FWJ6" s="642"/>
      <c r="FWK6" s="642"/>
      <c r="FWL6" s="642"/>
      <c r="FWM6" s="642"/>
      <c r="FWN6" s="642"/>
      <c r="FWO6" s="642"/>
      <c r="FWP6" s="642"/>
      <c r="FWQ6" s="642"/>
      <c r="FWR6" s="642"/>
      <c r="FWS6" s="642"/>
      <c r="FWT6" s="642"/>
      <c r="FWU6" s="642"/>
      <c r="FWV6" s="642"/>
      <c r="FWW6" s="642"/>
      <c r="FWX6" s="642"/>
      <c r="FWY6" s="642"/>
      <c r="FWZ6" s="642"/>
      <c r="FXA6" s="642"/>
      <c r="FXB6" s="642"/>
      <c r="FXC6" s="642"/>
      <c r="FXD6" s="642"/>
      <c r="FXE6" s="642"/>
      <c r="FXF6" s="642"/>
      <c r="FXG6" s="642"/>
      <c r="FXH6" s="642"/>
      <c r="FXI6" s="642"/>
      <c r="FXJ6" s="642"/>
      <c r="FXK6" s="642"/>
      <c r="FXL6" s="642"/>
      <c r="FXM6" s="642"/>
      <c r="FXN6" s="642"/>
      <c r="FXO6" s="642"/>
      <c r="FXP6" s="642"/>
      <c r="FXQ6" s="642"/>
      <c r="FXR6" s="642"/>
      <c r="FXS6" s="642"/>
      <c r="FXT6" s="642"/>
      <c r="FXU6" s="642"/>
      <c r="FXV6" s="642"/>
      <c r="FXW6" s="642"/>
      <c r="FXX6" s="642"/>
      <c r="FXY6" s="642"/>
      <c r="FXZ6" s="642"/>
      <c r="FYA6" s="642"/>
      <c r="FYB6" s="642"/>
      <c r="FYC6" s="642"/>
      <c r="FYD6" s="642"/>
      <c r="FYE6" s="642"/>
      <c r="FYF6" s="642"/>
      <c r="FYG6" s="642"/>
      <c r="FYH6" s="642"/>
      <c r="FYI6" s="642"/>
      <c r="FYJ6" s="642"/>
      <c r="FYK6" s="642"/>
      <c r="FYL6" s="642"/>
      <c r="FYM6" s="642"/>
      <c r="FYN6" s="642"/>
      <c r="FYO6" s="642"/>
      <c r="FYP6" s="642"/>
      <c r="FYQ6" s="642"/>
      <c r="FYR6" s="642"/>
      <c r="FYS6" s="642"/>
      <c r="FYT6" s="642"/>
      <c r="FYU6" s="642"/>
      <c r="FYV6" s="642"/>
      <c r="FYW6" s="642"/>
      <c r="FYX6" s="642"/>
      <c r="FYY6" s="642"/>
      <c r="FYZ6" s="642"/>
      <c r="FZA6" s="642"/>
      <c r="FZB6" s="642"/>
      <c r="FZC6" s="642"/>
      <c r="FZD6" s="642"/>
      <c r="FZE6" s="642"/>
      <c r="FZF6" s="642"/>
      <c r="FZG6" s="642"/>
      <c r="FZH6" s="642"/>
      <c r="FZI6" s="642"/>
      <c r="FZJ6" s="642"/>
      <c r="FZK6" s="642"/>
      <c r="FZL6" s="642"/>
      <c r="FZM6" s="642"/>
      <c r="FZN6" s="642"/>
      <c r="FZO6" s="642"/>
      <c r="FZP6" s="642"/>
      <c r="FZQ6" s="642"/>
      <c r="FZR6" s="642"/>
      <c r="FZS6" s="642"/>
      <c r="FZT6" s="642"/>
      <c r="FZU6" s="642"/>
      <c r="FZV6" s="642"/>
      <c r="FZW6" s="642"/>
      <c r="FZX6" s="642"/>
      <c r="FZY6" s="642"/>
      <c r="FZZ6" s="642"/>
      <c r="GAA6" s="642"/>
      <c r="GAB6" s="642"/>
      <c r="GAC6" s="642"/>
      <c r="GAD6" s="642"/>
      <c r="GAE6" s="642"/>
      <c r="GAF6" s="642"/>
      <c r="GAG6" s="642"/>
      <c r="GAH6" s="642"/>
      <c r="GAI6" s="642"/>
      <c r="GAJ6" s="642"/>
      <c r="GAK6" s="642"/>
      <c r="GAL6" s="642"/>
      <c r="GAM6" s="642"/>
      <c r="GAN6" s="642"/>
      <c r="GAO6" s="642"/>
      <c r="GAP6" s="642"/>
      <c r="GAQ6" s="642"/>
      <c r="GAR6" s="642"/>
      <c r="GAS6" s="642"/>
      <c r="GAT6" s="642"/>
      <c r="GAU6" s="642"/>
      <c r="GAV6" s="642"/>
      <c r="GAW6" s="642"/>
      <c r="GAX6" s="642"/>
      <c r="GAY6" s="642"/>
      <c r="GAZ6" s="642"/>
      <c r="GBA6" s="642"/>
      <c r="GBB6" s="642"/>
      <c r="GBC6" s="642"/>
      <c r="GBD6" s="642"/>
      <c r="GBE6" s="642"/>
      <c r="GBF6" s="642"/>
      <c r="GBG6" s="642"/>
      <c r="GBH6" s="642"/>
      <c r="GBI6" s="642"/>
      <c r="GBJ6" s="642"/>
      <c r="GBK6" s="642"/>
      <c r="GBL6" s="642"/>
      <c r="GBM6" s="642"/>
      <c r="GBN6" s="642"/>
      <c r="GBO6" s="642"/>
      <c r="GBP6" s="642"/>
      <c r="GBQ6" s="642"/>
      <c r="GBR6" s="642"/>
      <c r="GBS6" s="642"/>
      <c r="GBT6" s="642"/>
      <c r="GBU6" s="642"/>
      <c r="GBV6" s="642"/>
      <c r="GBW6" s="642"/>
      <c r="GBX6" s="642"/>
      <c r="GBY6" s="642"/>
      <c r="GBZ6" s="642"/>
      <c r="GCA6" s="642"/>
      <c r="GCB6" s="642"/>
      <c r="GCC6" s="642"/>
      <c r="GCD6" s="642"/>
      <c r="GCE6" s="642"/>
      <c r="GCF6" s="642"/>
      <c r="GCG6" s="642"/>
      <c r="GCH6" s="642"/>
      <c r="GCI6" s="642"/>
      <c r="GCJ6" s="642"/>
      <c r="GCK6" s="642"/>
      <c r="GCL6" s="642"/>
      <c r="GCM6" s="642"/>
      <c r="GCN6" s="642"/>
      <c r="GCO6" s="642"/>
      <c r="GCP6" s="642"/>
      <c r="GCQ6" s="642"/>
      <c r="GCR6" s="642"/>
      <c r="GCS6" s="642"/>
      <c r="GCT6" s="642"/>
      <c r="GCU6" s="642"/>
      <c r="GCV6" s="642"/>
      <c r="GCW6" s="642"/>
      <c r="GCX6" s="642"/>
      <c r="GCY6" s="642"/>
      <c r="GCZ6" s="642"/>
      <c r="GDA6" s="642"/>
      <c r="GDB6" s="642"/>
      <c r="GDC6" s="642"/>
      <c r="GDD6" s="642"/>
      <c r="GDE6" s="642"/>
      <c r="GDF6" s="642"/>
      <c r="GDG6" s="642"/>
      <c r="GDH6" s="642"/>
      <c r="GDI6" s="642"/>
      <c r="GDJ6" s="642"/>
      <c r="GDK6" s="642"/>
      <c r="GDL6" s="642"/>
      <c r="GDM6" s="642"/>
      <c r="GDN6" s="642"/>
      <c r="GDO6" s="642"/>
      <c r="GDP6" s="642"/>
      <c r="GDQ6" s="642"/>
      <c r="GDR6" s="642"/>
      <c r="GDS6" s="642"/>
      <c r="GDT6" s="642"/>
      <c r="GDU6" s="642"/>
      <c r="GDV6" s="642"/>
      <c r="GDW6" s="642"/>
      <c r="GDX6" s="642"/>
      <c r="GDY6" s="642"/>
      <c r="GDZ6" s="642"/>
      <c r="GEA6" s="642"/>
      <c r="GEB6" s="642"/>
      <c r="GEC6" s="642"/>
      <c r="GED6" s="642"/>
      <c r="GEE6" s="642"/>
      <c r="GEF6" s="642"/>
      <c r="GEG6" s="642"/>
      <c r="GEH6" s="642"/>
      <c r="GEI6" s="642"/>
      <c r="GEJ6" s="642"/>
      <c r="GEK6" s="642"/>
      <c r="GEL6" s="642"/>
      <c r="GEM6" s="642"/>
      <c r="GEN6" s="642"/>
      <c r="GEO6" s="642"/>
      <c r="GEP6" s="642"/>
      <c r="GEQ6" s="642"/>
      <c r="GER6" s="642"/>
      <c r="GES6" s="642"/>
      <c r="GET6" s="642"/>
      <c r="GEU6" s="642"/>
      <c r="GEV6" s="642"/>
      <c r="GEW6" s="642"/>
      <c r="GEX6" s="642"/>
      <c r="GEY6" s="642"/>
      <c r="GEZ6" s="642"/>
      <c r="GFA6" s="642"/>
      <c r="GFB6" s="642"/>
      <c r="GFC6" s="642"/>
      <c r="GFD6" s="642"/>
      <c r="GFE6" s="642"/>
      <c r="GFF6" s="642"/>
      <c r="GFG6" s="642"/>
      <c r="GFH6" s="642"/>
      <c r="GFI6" s="642"/>
      <c r="GFJ6" s="642"/>
      <c r="GFK6" s="642"/>
      <c r="GFL6" s="642"/>
      <c r="GFM6" s="642"/>
      <c r="GFN6" s="642"/>
      <c r="GFO6" s="642"/>
      <c r="GFP6" s="642"/>
      <c r="GFQ6" s="642"/>
      <c r="GFR6" s="642"/>
      <c r="GFS6" s="642"/>
      <c r="GFT6" s="642"/>
      <c r="GFU6" s="642"/>
      <c r="GFV6" s="642"/>
      <c r="GFW6" s="642"/>
      <c r="GFX6" s="642"/>
      <c r="GFY6" s="642"/>
      <c r="GFZ6" s="642"/>
      <c r="GGA6" s="642"/>
      <c r="GGB6" s="642"/>
      <c r="GGC6" s="642"/>
      <c r="GGD6" s="642"/>
      <c r="GGE6" s="642"/>
      <c r="GGF6" s="642"/>
      <c r="GGG6" s="642"/>
      <c r="GGH6" s="642"/>
      <c r="GGI6" s="642"/>
      <c r="GGJ6" s="642"/>
      <c r="GGK6" s="642"/>
      <c r="GGL6" s="642"/>
      <c r="GGM6" s="642"/>
      <c r="GGN6" s="642"/>
      <c r="GGO6" s="642"/>
      <c r="GGP6" s="642"/>
      <c r="GGQ6" s="642"/>
      <c r="GGR6" s="642"/>
      <c r="GGS6" s="642"/>
      <c r="GGT6" s="642"/>
      <c r="GGU6" s="642"/>
      <c r="GGV6" s="642"/>
      <c r="GGW6" s="642"/>
      <c r="GGX6" s="642"/>
      <c r="GGY6" s="642"/>
      <c r="GGZ6" s="642"/>
      <c r="GHA6" s="642"/>
      <c r="GHB6" s="642"/>
      <c r="GHC6" s="642"/>
      <c r="GHD6" s="642"/>
      <c r="GHE6" s="642"/>
      <c r="GHF6" s="642"/>
      <c r="GHG6" s="642"/>
      <c r="GHH6" s="642"/>
      <c r="GHI6" s="642"/>
      <c r="GHJ6" s="642"/>
      <c r="GHK6" s="642"/>
      <c r="GHL6" s="642"/>
      <c r="GHM6" s="642"/>
      <c r="GHN6" s="642"/>
      <c r="GHO6" s="642"/>
      <c r="GHP6" s="642"/>
      <c r="GHQ6" s="642"/>
      <c r="GHR6" s="642"/>
      <c r="GHS6" s="642"/>
      <c r="GHT6" s="642"/>
      <c r="GHU6" s="642"/>
      <c r="GHV6" s="642"/>
      <c r="GHW6" s="642"/>
      <c r="GHX6" s="642"/>
      <c r="GHY6" s="642"/>
      <c r="GHZ6" s="642"/>
      <c r="GIA6" s="642"/>
      <c r="GIB6" s="642"/>
      <c r="GIC6" s="642"/>
      <c r="GID6" s="642"/>
      <c r="GIE6" s="642"/>
      <c r="GIF6" s="642"/>
      <c r="GIG6" s="642"/>
      <c r="GIH6" s="642"/>
      <c r="GII6" s="642"/>
      <c r="GIJ6" s="642"/>
      <c r="GIK6" s="642"/>
      <c r="GIL6" s="642"/>
      <c r="GIM6" s="642"/>
      <c r="GIN6" s="642"/>
      <c r="GIO6" s="642"/>
      <c r="GIP6" s="642"/>
      <c r="GIQ6" s="642"/>
      <c r="GIR6" s="642"/>
      <c r="GIS6" s="642"/>
      <c r="GIT6" s="642"/>
      <c r="GIU6" s="642"/>
      <c r="GIV6" s="642"/>
      <c r="GIW6" s="642"/>
      <c r="GIX6" s="642"/>
      <c r="GIY6" s="642"/>
      <c r="GIZ6" s="642"/>
      <c r="GJA6" s="642"/>
      <c r="GJB6" s="642"/>
      <c r="GJC6" s="642"/>
      <c r="GJD6" s="642"/>
      <c r="GJE6" s="642"/>
      <c r="GJF6" s="642"/>
      <c r="GJG6" s="642"/>
      <c r="GJH6" s="642"/>
      <c r="GJI6" s="642"/>
      <c r="GJJ6" s="642"/>
      <c r="GJK6" s="642"/>
      <c r="GJL6" s="642"/>
      <c r="GJM6" s="642"/>
      <c r="GJN6" s="642"/>
      <c r="GJO6" s="642"/>
      <c r="GJP6" s="642"/>
      <c r="GJQ6" s="642"/>
      <c r="GJR6" s="642"/>
      <c r="GJS6" s="642"/>
      <c r="GJT6" s="642"/>
      <c r="GJU6" s="642"/>
      <c r="GJV6" s="642"/>
      <c r="GJW6" s="642"/>
      <c r="GJX6" s="642"/>
      <c r="GJY6" s="642"/>
      <c r="GJZ6" s="642"/>
      <c r="GKA6" s="642"/>
      <c r="GKB6" s="642"/>
      <c r="GKC6" s="642"/>
      <c r="GKD6" s="642"/>
      <c r="GKE6" s="642"/>
      <c r="GKF6" s="642"/>
      <c r="GKG6" s="642"/>
      <c r="GKH6" s="642"/>
      <c r="GKI6" s="642"/>
      <c r="GKJ6" s="642"/>
      <c r="GKK6" s="642"/>
      <c r="GKL6" s="642"/>
      <c r="GKM6" s="642"/>
      <c r="GKN6" s="642"/>
      <c r="GKO6" s="642"/>
      <c r="GKP6" s="642"/>
      <c r="GKQ6" s="642"/>
      <c r="GKR6" s="642"/>
      <c r="GKS6" s="642"/>
      <c r="GKT6" s="642"/>
      <c r="GKU6" s="642"/>
      <c r="GKV6" s="642"/>
      <c r="GKW6" s="642"/>
      <c r="GKX6" s="642"/>
      <c r="GKY6" s="642"/>
      <c r="GKZ6" s="642"/>
      <c r="GLA6" s="642"/>
      <c r="GLB6" s="642"/>
      <c r="GLC6" s="642"/>
      <c r="GLD6" s="642"/>
      <c r="GLE6" s="642"/>
      <c r="GLF6" s="642"/>
      <c r="GLG6" s="642"/>
      <c r="GLH6" s="642"/>
      <c r="GLI6" s="642"/>
      <c r="GLJ6" s="642"/>
      <c r="GLK6" s="642"/>
      <c r="GLL6" s="642"/>
      <c r="GLM6" s="642"/>
      <c r="GLN6" s="642"/>
      <c r="GLO6" s="642"/>
      <c r="GLP6" s="642"/>
      <c r="GLQ6" s="642"/>
      <c r="GLR6" s="642"/>
      <c r="GLS6" s="642"/>
      <c r="GLT6" s="642"/>
      <c r="GLU6" s="642"/>
      <c r="GLV6" s="642"/>
      <c r="GLW6" s="642"/>
      <c r="GLX6" s="642"/>
      <c r="GLY6" s="642"/>
      <c r="GLZ6" s="642"/>
      <c r="GMA6" s="642"/>
      <c r="GMB6" s="642"/>
      <c r="GMC6" s="642"/>
      <c r="GMD6" s="642"/>
      <c r="GME6" s="642"/>
      <c r="GMF6" s="642"/>
      <c r="GMG6" s="642"/>
      <c r="GMH6" s="642"/>
      <c r="GMI6" s="642"/>
      <c r="GMJ6" s="642"/>
      <c r="GMK6" s="642"/>
      <c r="GML6" s="642"/>
      <c r="GMM6" s="642"/>
      <c r="GMN6" s="642"/>
      <c r="GMO6" s="642"/>
      <c r="GMP6" s="642"/>
      <c r="GMQ6" s="642"/>
      <c r="GMR6" s="642"/>
      <c r="GMS6" s="642"/>
      <c r="GMT6" s="642"/>
      <c r="GMU6" s="642"/>
      <c r="GMV6" s="642"/>
      <c r="GMW6" s="642"/>
      <c r="GMX6" s="642"/>
      <c r="GMY6" s="642"/>
      <c r="GMZ6" s="642"/>
      <c r="GNA6" s="642"/>
      <c r="GNB6" s="642"/>
      <c r="GNC6" s="642"/>
      <c r="GND6" s="642"/>
      <c r="GNE6" s="642"/>
      <c r="GNF6" s="642"/>
      <c r="GNG6" s="642"/>
      <c r="GNH6" s="642"/>
      <c r="GNI6" s="642"/>
      <c r="GNJ6" s="642"/>
      <c r="GNK6" s="642"/>
      <c r="GNL6" s="642"/>
      <c r="GNM6" s="642"/>
      <c r="GNN6" s="642"/>
      <c r="GNO6" s="642"/>
      <c r="GNP6" s="642"/>
      <c r="GNQ6" s="642"/>
      <c r="GNR6" s="642"/>
      <c r="GNS6" s="642"/>
      <c r="GNT6" s="642"/>
      <c r="GNU6" s="642"/>
      <c r="GNV6" s="642"/>
      <c r="GNW6" s="642"/>
      <c r="GNX6" s="642"/>
      <c r="GNY6" s="642"/>
      <c r="GNZ6" s="642"/>
      <c r="GOA6" s="642"/>
      <c r="GOB6" s="642"/>
      <c r="GOC6" s="642"/>
      <c r="GOD6" s="642"/>
      <c r="GOE6" s="642"/>
      <c r="GOF6" s="642"/>
      <c r="GOG6" s="642"/>
      <c r="GOH6" s="642"/>
      <c r="GOI6" s="642"/>
      <c r="GOJ6" s="642"/>
      <c r="GOK6" s="642"/>
      <c r="GOL6" s="642"/>
      <c r="GOM6" s="642"/>
      <c r="GON6" s="642"/>
      <c r="GOO6" s="642"/>
      <c r="GOP6" s="642"/>
      <c r="GOQ6" s="642"/>
      <c r="GOR6" s="642"/>
      <c r="GOS6" s="642"/>
      <c r="GOT6" s="642"/>
      <c r="GOU6" s="642"/>
      <c r="GOV6" s="642"/>
      <c r="GOW6" s="642"/>
      <c r="GOX6" s="642"/>
      <c r="GOY6" s="642"/>
      <c r="GOZ6" s="642"/>
      <c r="GPA6" s="642"/>
      <c r="GPB6" s="642"/>
      <c r="GPC6" s="642"/>
      <c r="GPD6" s="642"/>
      <c r="GPE6" s="642"/>
      <c r="GPF6" s="642"/>
      <c r="GPG6" s="642"/>
      <c r="GPH6" s="642"/>
      <c r="GPI6" s="642"/>
      <c r="GPJ6" s="642"/>
      <c r="GPK6" s="642"/>
      <c r="GPL6" s="642"/>
      <c r="GPM6" s="642"/>
      <c r="GPN6" s="642"/>
      <c r="GPO6" s="642"/>
      <c r="GPP6" s="642"/>
      <c r="GPQ6" s="642"/>
      <c r="GPR6" s="642"/>
      <c r="GPS6" s="642"/>
      <c r="GPT6" s="642"/>
      <c r="GPU6" s="642"/>
      <c r="GPV6" s="642"/>
      <c r="GPW6" s="642"/>
      <c r="GPX6" s="642"/>
      <c r="GPY6" s="642"/>
      <c r="GPZ6" s="642"/>
      <c r="GQA6" s="642"/>
      <c r="GQB6" s="642"/>
      <c r="GQC6" s="642"/>
      <c r="GQD6" s="642"/>
      <c r="GQE6" s="642"/>
      <c r="GQF6" s="642"/>
      <c r="GQG6" s="642"/>
      <c r="GQH6" s="642"/>
      <c r="GQI6" s="642"/>
      <c r="GQJ6" s="642"/>
      <c r="GQK6" s="642"/>
      <c r="GQL6" s="642"/>
      <c r="GQM6" s="642"/>
      <c r="GQN6" s="642"/>
      <c r="GQO6" s="642"/>
      <c r="GQP6" s="642"/>
      <c r="GQQ6" s="642"/>
      <c r="GQR6" s="642"/>
      <c r="GQS6" s="642"/>
      <c r="GQT6" s="642"/>
      <c r="GQU6" s="642"/>
      <c r="GQV6" s="642"/>
      <c r="GQW6" s="642"/>
      <c r="GQX6" s="642"/>
      <c r="GQY6" s="642"/>
      <c r="GQZ6" s="642"/>
      <c r="GRA6" s="642"/>
      <c r="GRB6" s="642"/>
      <c r="GRC6" s="642"/>
      <c r="GRD6" s="642"/>
      <c r="GRE6" s="642"/>
      <c r="GRF6" s="642"/>
      <c r="GRG6" s="642"/>
      <c r="GRH6" s="642"/>
      <c r="GRI6" s="642"/>
      <c r="GRJ6" s="642"/>
      <c r="GRK6" s="642"/>
      <c r="GRL6" s="642"/>
      <c r="GRM6" s="642"/>
      <c r="GRN6" s="642"/>
      <c r="GRO6" s="642"/>
      <c r="GRP6" s="642"/>
      <c r="GRQ6" s="642"/>
      <c r="GRR6" s="642"/>
      <c r="GRS6" s="642"/>
      <c r="GRT6" s="642"/>
      <c r="GRU6" s="642"/>
      <c r="GRV6" s="642"/>
      <c r="GRW6" s="642"/>
      <c r="GRX6" s="642"/>
      <c r="GRY6" s="642"/>
      <c r="GRZ6" s="642"/>
      <c r="GSA6" s="642"/>
      <c r="GSB6" s="642"/>
      <c r="GSC6" s="642"/>
      <c r="GSD6" s="642"/>
      <c r="GSE6" s="642"/>
      <c r="GSF6" s="642"/>
      <c r="GSG6" s="642"/>
      <c r="GSH6" s="642"/>
      <c r="GSI6" s="642"/>
      <c r="GSJ6" s="642"/>
      <c r="GSK6" s="642"/>
      <c r="GSL6" s="642"/>
      <c r="GSM6" s="642"/>
      <c r="GSN6" s="642"/>
      <c r="GSO6" s="642"/>
      <c r="GSP6" s="642"/>
      <c r="GSQ6" s="642"/>
      <c r="GSR6" s="642"/>
      <c r="GSS6" s="642"/>
      <c r="GST6" s="642"/>
      <c r="GSU6" s="642"/>
      <c r="GSV6" s="642"/>
      <c r="GSW6" s="642"/>
      <c r="GSX6" s="642"/>
      <c r="GSY6" s="642"/>
      <c r="GSZ6" s="642"/>
      <c r="GTA6" s="642"/>
      <c r="GTB6" s="642"/>
      <c r="GTC6" s="642"/>
      <c r="GTD6" s="642"/>
      <c r="GTE6" s="642"/>
      <c r="GTF6" s="642"/>
      <c r="GTG6" s="642"/>
      <c r="GTH6" s="642"/>
      <c r="GTI6" s="642"/>
      <c r="GTJ6" s="642"/>
      <c r="GTK6" s="642"/>
      <c r="GTL6" s="642"/>
      <c r="GTM6" s="642"/>
      <c r="GTN6" s="642"/>
      <c r="GTO6" s="642"/>
      <c r="GTP6" s="642"/>
      <c r="GTQ6" s="642"/>
      <c r="GTR6" s="642"/>
      <c r="GTS6" s="642"/>
      <c r="GTT6" s="642"/>
      <c r="GTU6" s="642"/>
      <c r="GTV6" s="642"/>
      <c r="GTW6" s="642"/>
      <c r="GTX6" s="642"/>
      <c r="GTY6" s="642"/>
      <c r="GTZ6" s="642"/>
      <c r="GUA6" s="642"/>
      <c r="GUB6" s="642"/>
      <c r="GUC6" s="642"/>
      <c r="GUD6" s="642"/>
      <c r="GUE6" s="642"/>
      <c r="GUF6" s="642"/>
      <c r="GUG6" s="642"/>
      <c r="GUH6" s="642"/>
      <c r="GUI6" s="642"/>
      <c r="GUJ6" s="642"/>
      <c r="GUK6" s="642"/>
      <c r="GUL6" s="642"/>
      <c r="GUM6" s="642"/>
      <c r="GUN6" s="642"/>
      <c r="GUO6" s="642"/>
      <c r="GUP6" s="642"/>
      <c r="GUQ6" s="642"/>
      <c r="GUR6" s="642"/>
      <c r="GUS6" s="642"/>
      <c r="GUT6" s="642"/>
      <c r="GUU6" s="642"/>
      <c r="GUV6" s="642"/>
      <c r="GUW6" s="642"/>
      <c r="GUX6" s="642"/>
      <c r="GUY6" s="642"/>
      <c r="GUZ6" s="642"/>
      <c r="GVA6" s="642"/>
      <c r="GVB6" s="642"/>
      <c r="GVC6" s="642"/>
      <c r="GVD6" s="642"/>
      <c r="GVE6" s="642"/>
      <c r="GVF6" s="642"/>
      <c r="GVG6" s="642"/>
      <c r="GVH6" s="642"/>
      <c r="GVI6" s="642"/>
      <c r="GVJ6" s="642"/>
      <c r="GVK6" s="642"/>
      <c r="GVL6" s="642"/>
      <c r="GVM6" s="642"/>
      <c r="GVN6" s="642"/>
      <c r="GVO6" s="642"/>
      <c r="GVP6" s="642"/>
      <c r="GVQ6" s="642"/>
      <c r="GVR6" s="642"/>
      <c r="GVS6" s="642"/>
      <c r="GVT6" s="642"/>
      <c r="GVU6" s="642"/>
      <c r="GVV6" s="642"/>
      <c r="GVW6" s="642"/>
      <c r="GVX6" s="642"/>
      <c r="GVY6" s="642"/>
      <c r="GVZ6" s="642"/>
      <c r="GWA6" s="642"/>
      <c r="GWB6" s="642"/>
      <c r="GWC6" s="642"/>
      <c r="GWD6" s="642"/>
      <c r="GWE6" s="642"/>
      <c r="GWF6" s="642"/>
      <c r="GWG6" s="642"/>
      <c r="GWH6" s="642"/>
      <c r="GWI6" s="642"/>
      <c r="GWJ6" s="642"/>
      <c r="GWK6" s="642"/>
      <c r="GWL6" s="642"/>
      <c r="GWM6" s="642"/>
      <c r="GWN6" s="642"/>
      <c r="GWO6" s="642"/>
      <c r="GWP6" s="642"/>
      <c r="GWQ6" s="642"/>
      <c r="GWR6" s="642"/>
      <c r="GWS6" s="642"/>
      <c r="GWT6" s="642"/>
      <c r="GWU6" s="642"/>
      <c r="GWV6" s="642"/>
      <c r="GWW6" s="642"/>
      <c r="GWX6" s="642"/>
      <c r="GWY6" s="642"/>
      <c r="GWZ6" s="642"/>
      <c r="GXA6" s="642"/>
      <c r="GXB6" s="642"/>
      <c r="GXC6" s="642"/>
      <c r="GXD6" s="642"/>
      <c r="GXE6" s="642"/>
      <c r="GXF6" s="642"/>
      <c r="GXG6" s="642"/>
      <c r="GXH6" s="642"/>
      <c r="GXI6" s="642"/>
      <c r="GXJ6" s="642"/>
      <c r="GXK6" s="642"/>
      <c r="GXL6" s="642"/>
      <c r="GXM6" s="642"/>
      <c r="GXN6" s="642"/>
      <c r="GXO6" s="642"/>
      <c r="GXP6" s="642"/>
      <c r="GXQ6" s="642"/>
      <c r="GXR6" s="642"/>
      <c r="GXS6" s="642"/>
      <c r="GXT6" s="642"/>
      <c r="GXU6" s="642"/>
      <c r="GXV6" s="642"/>
      <c r="GXW6" s="642"/>
      <c r="GXX6" s="642"/>
      <c r="GXY6" s="642"/>
      <c r="GXZ6" s="642"/>
      <c r="GYA6" s="642"/>
      <c r="GYB6" s="642"/>
      <c r="GYC6" s="642"/>
      <c r="GYD6" s="642"/>
      <c r="GYE6" s="642"/>
      <c r="GYF6" s="642"/>
      <c r="GYG6" s="642"/>
      <c r="GYH6" s="642"/>
      <c r="GYI6" s="642"/>
      <c r="GYJ6" s="642"/>
      <c r="GYK6" s="642"/>
      <c r="GYL6" s="642"/>
      <c r="GYM6" s="642"/>
      <c r="GYN6" s="642"/>
      <c r="GYO6" s="642"/>
      <c r="GYP6" s="642"/>
      <c r="GYQ6" s="642"/>
      <c r="GYR6" s="642"/>
      <c r="GYS6" s="642"/>
      <c r="GYT6" s="642"/>
      <c r="GYU6" s="642"/>
      <c r="GYV6" s="642"/>
      <c r="GYW6" s="642"/>
      <c r="GYX6" s="642"/>
      <c r="GYY6" s="642"/>
      <c r="GYZ6" s="642"/>
      <c r="GZA6" s="642"/>
      <c r="GZB6" s="642"/>
      <c r="GZC6" s="642"/>
      <c r="GZD6" s="642"/>
      <c r="GZE6" s="642"/>
      <c r="GZF6" s="642"/>
      <c r="GZG6" s="642"/>
      <c r="GZH6" s="642"/>
      <c r="GZI6" s="642"/>
      <c r="GZJ6" s="642"/>
      <c r="GZK6" s="642"/>
      <c r="GZL6" s="642"/>
      <c r="GZM6" s="642"/>
      <c r="GZN6" s="642"/>
      <c r="GZO6" s="642"/>
      <c r="GZP6" s="642"/>
      <c r="GZQ6" s="642"/>
      <c r="GZR6" s="642"/>
      <c r="GZS6" s="642"/>
      <c r="GZT6" s="642"/>
      <c r="GZU6" s="642"/>
      <c r="GZV6" s="642"/>
      <c r="GZW6" s="642"/>
      <c r="GZX6" s="642"/>
      <c r="GZY6" s="642"/>
      <c r="GZZ6" s="642"/>
      <c r="HAA6" s="642"/>
      <c r="HAB6" s="642"/>
      <c r="HAC6" s="642"/>
      <c r="HAD6" s="642"/>
      <c r="HAE6" s="642"/>
      <c r="HAF6" s="642"/>
      <c r="HAG6" s="642"/>
      <c r="HAH6" s="642"/>
      <c r="HAI6" s="642"/>
      <c r="HAJ6" s="642"/>
      <c r="HAK6" s="642"/>
      <c r="HAL6" s="642"/>
      <c r="HAM6" s="642"/>
      <c r="HAN6" s="642"/>
      <c r="HAO6" s="642"/>
      <c r="HAP6" s="642"/>
      <c r="HAQ6" s="642"/>
      <c r="HAR6" s="642"/>
      <c r="HAS6" s="642"/>
      <c r="HAT6" s="642"/>
      <c r="HAU6" s="642"/>
      <c r="HAV6" s="642"/>
      <c r="HAW6" s="642"/>
      <c r="HAX6" s="642"/>
      <c r="HAY6" s="642"/>
      <c r="HAZ6" s="642"/>
      <c r="HBA6" s="642"/>
      <c r="HBB6" s="642"/>
      <c r="HBC6" s="642"/>
      <c r="HBD6" s="642"/>
      <c r="HBE6" s="642"/>
      <c r="HBF6" s="642"/>
      <c r="HBG6" s="642"/>
      <c r="HBH6" s="642"/>
      <c r="HBI6" s="642"/>
      <c r="HBJ6" s="642"/>
      <c r="HBK6" s="642"/>
      <c r="HBL6" s="642"/>
      <c r="HBM6" s="642"/>
      <c r="HBN6" s="642"/>
      <c r="HBO6" s="642"/>
      <c r="HBP6" s="642"/>
      <c r="HBQ6" s="642"/>
      <c r="HBR6" s="642"/>
      <c r="HBS6" s="642"/>
      <c r="HBT6" s="642"/>
      <c r="HBU6" s="642"/>
      <c r="HBV6" s="642"/>
      <c r="HBW6" s="642"/>
      <c r="HBX6" s="642"/>
      <c r="HBY6" s="642"/>
      <c r="HBZ6" s="642"/>
      <c r="HCA6" s="642"/>
      <c r="HCB6" s="642"/>
      <c r="HCC6" s="642"/>
      <c r="HCD6" s="642"/>
      <c r="HCE6" s="642"/>
      <c r="HCF6" s="642"/>
      <c r="HCG6" s="642"/>
      <c r="HCH6" s="642"/>
      <c r="HCI6" s="642"/>
      <c r="HCJ6" s="642"/>
      <c r="HCK6" s="642"/>
      <c r="HCL6" s="642"/>
      <c r="HCM6" s="642"/>
      <c r="HCN6" s="642"/>
      <c r="HCO6" s="642"/>
      <c r="HCP6" s="642"/>
      <c r="HCQ6" s="642"/>
      <c r="HCR6" s="642"/>
      <c r="HCS6" s="642"/>
      <c r="HCT6" s="642"/>
      <c r="HCU6" s="642"/>
      <c r="HCV6" s="642"/>
      <c r="HCW6" s="642"/>
      <c r="HCX6" s="642"/>
      <c r="HCY6" s="642"/>
      <c r="HCZ6" s="642"/>
      <c r="HDA6" s="642"/>
      <c r="HDB6" s="642"/>
      <c r="HDC6" s="642"/>
      <c r="HDD6" s="642"/>
      <c r="HDE6" s="642"/>
      <c r="HDF6" s="642"/>
      <c r="HDG6" s="642"/>
      <c r="HDH6" s="642"/>
      <c r="HDI6" s="642"/>
      <c r="HDJ6" s="642"/>
      <c r="HDK6" s="642"/>
      <c r="HDL6" s="642"/>
      <c r="HDM6" s="642"/>
      <c r="HDN6" s="642"/>
      <c r="HDO6" s="642"/>
      <c r="HDP6" s="642"/>
      <c r="HDQ6" s="642"/>
      <c r="HDR6" s="642"/>
      <c r="HDS6" s="642"/>
      <c r="HDT6" s="642"/>
      <c r="HDU6" s="642"/>
      <c r="HDV6" s="642"/>
      <c r="HDW6" s="642"/>
      <c r="HDX6" s="642"/>
      <c r="HDY6" s="642"/>
      <c r="HDZ6" s="642"/>
      <c r="HEA6" s="642"/>
      <c r="HEB6" s="642"/>
      <c r="HEC6" s="642"/>
      <c r="HED6" s="642"/>
      <c r="HEE6" s="642"/>
      <c r="HEF6" s="642"/>
      <c r="HEG6" s="642"/>
      <c r="HEH6" s="642"/>
      <c r="HEI6" s="642"/>
      <c r="HEJ6" s="642"/>
      <c r="HEK6" s="642"/>
      <c r="HEL6" s="642"/>
      <c r="HEM6" s="642"/>
      <c r="HEN6" s="642"/>
      <c r="HEO6" s="642"/>
      <c r="HEP6" s="642"/>
      <c r="HEQ6" s="642"/>
      <c r="HER6" s="642"/>
      <c r="HES6" s="642"/>
      <c r="HET6" s="642"/>
      <c r="HEU6" s="642"/>
      <c r="HEV6" s="642"/>
      <c r="HEW6" s="642"/>
      <c r="HEX6" s="642"/>
      <c r="HEY6" s="642"/>
      <c r="HEZ6" s="642"/>
      <c r="HFA6" s="642"/>
      <c r="HFB6" s="642"/>
      <c r="HFC6" s="642"/>
      <c r="HFD6" s="642"/>
      <c r="HFE6" s="642"/>
      <c r="HFF6" s="642"/>
      <c r="HFG6" s="642"/>
      <c r="HFH6" s="642"/>
      <c r="HFI6" s="642"/>
      <c r="HFJ6" s="642"/>
      <c r="HFK6" s="642"/>
      <c r="HFL6" s="642"/>
      <c r="HFM6" s="642"/>
      <c r="HFN6" s="642"/>
      <c r="HFO6" s="642"/>
      <c r="HFP6" s="642"/>
      <c r="HFQ6" s="642"/>
      <c r="HFR6" s="642"/>
      <c r="HFS6" s="642"/>
      <c r="HFT6" s="642"/>
      <c r="HFU6" s="642"/>
      <c r="HFV6" s="642"/>
      <c r="HFW6" s="642"/>
      <c r="HFX6" s="642"/>
      <c r="HFY6" s="642"/>
      <c r="HFZ6" s="642"/>
      <c r="HGA6" s="642"/>
      <c r="HGB6" s="642"/>
      <c r="HGC6" s="642"/>
      <c r="HGD6" s="642"/>
      <c r="HGE6" s="642"/>
      <c r="HGF6" s="642"/>
      <c r="HGG6" s="642"/>
      <c r="HGH6" s="642"/>
      <c r="HGI6" s="642"/>
      <c r="HGJ6" s="642"/>
      <c r="HGK6" s="642"/>
      <c r="HGL6" s="642"/>
      <c r="HGM6" s="642"/>
      <c r="HGN6" s="642"/>
      <c r="HGO6" s="642"/>
      <c r="HGP6" s="642"/>
      <c r="HGQ6" s="642"/>
      <c r="HGR6" s="642"/>
      <c r="HGS6" s="642"/>
      <c r="HGT6" s="642"/>
      <c r="HGU6" s="642"/>
      <c r="HGV6" s="642"/>
      <c r="HGW6" s="642"/>
      <c r="HGX6" s="642"/>
      <c r="HGY6" s="642"/>
      <c r="HGZ6" s="642"/>
      <c r="HHA6" s="642"/>
      <c r="HHB6" s="642"/>
      <c r="HHC6" s="642"/>
      <c r="HHD6" s="642"/>
      <c r="HHE6" s="642"/>
      <c r="HHF6" s="642"/>
      <c r="HHG6" s="642"/>
      <c r="HHH6" s="642"/>
      <c r="HHI6" s="642"/>
      <c r="HHJ6" s="642"/>
      <c r="HHK6" s="642"/>
      <c r="HHL6" s="642"/>
      <c r="HHM6" s="642"/>
      <c r="HHN6" s="642"/>
      <c r="HHO6" s="642"/>
      <c r="HHP6" s="642"/>
      <c r="HHQ6" s="642"/>
      <c r="HHR6" s="642"/>
      <c r="HHS6" s="642"/>
      <c r="HHT6" s="642"/>
      <c r="HHU6" s="642"/>
      <c r="HHV6" s="642"/>
      <c r="HHW6" s="642"/>
      <c r="HHX6" s="642"/>
      <c r="HHY6" s="642"/>
      <c r="HHZ6" s="642"/>
      <c r="HIA6" s="642"/>
      <c r="HIB6" s="642"/>
      <c r="HIC6" s="642"/>
      <c r="HID6" s="642"/>
      <c r="HIE6" s="642"/>
      <c r="HIF6" s="642"/>
      <c r="HIG6" s="642"/>
      <c r="HIH6" s="642"/>
      <c r="HII6" s="642"/>
      <c r="HIJ6" s="642"/>
      <c r="HIK6" s="642"/>
      <c r="HIL6" s="642"/>
      <c r="HIM6" s="642"/>
      <c r="HIN6" s="642"/>
      <c r="HIO6" s="642"/>
      <c r="HIP6" s="642"/>
      <c r="HIQ6" s="642"/>
      <c r="HIR6" s="642"/>
      <c r="HIS6" s="642"/>
      <c r="HIT6" s="642"/>
      <c r="HIU6" s="642"/>
      <c r="HIV6" s="642"/>
      <c r="HIW6" s="642"/>
      <c r="HIX6" s="642"/>
      <c r="HIY6" s="642"/>
      <c r="HIZ6" s="642"/>
      <c r="HJA6" s="642"/>
      <c r="HJB6" s="642"/>
      <c r="HJC6" s="642"/>
      <c r="HJD6" s="642"/>
      <c r="HJE6" s="642"/>
      <c r="HJF6" s="642"/>
      <c r="HJG6" s="642"/>
      <c r="HJH6" s="642"/>
      <c r="HJI6" s="642"/>
      <c r="HJJ6" s="642"/>
      <c r="HJK6" s="642"/>
      <c r="HJL6" s="642"/>
      <c r="HJM6" s="642"/>
      <c r="HJN6" s="642"/>
      <c r="HJO6" s="642"/>
      <c r="HJP6" s="642"/>
      <c r="HJQ6" s="642"/>
      <c r="HJR6" s="642"/>
      <c r="HJS6" s="642"/>
      <c r="HJT6" s="642"/>
      <c r="HJU6" s="642"/>
      <c r="HJV6" s="642"/>
      <c r="HJW6" s="642"/>
      <c r="HJX6" s="642"/>
      <c r="HJY6" s="642"/>
      <c r="HJZ6" s="642"/>
      <c r="HKA6" s="642"/>
      <c r="HKB6" s="642"/>
      <c r="HKC6" s="642"/>
      <c r="HKD6" s="642"/>
      <c r="HKE6" s="642"/>
      <c r="HKF6" s="642"/>
      <c r="HKG6" s="642"/>
      <c r="HKH6" s="642"/>
      <c r="HKI6" s="642"/>
      <c r="HKJ6" s="642"/>
      <c r="HKK6" s="642"/>
      <c r="HKL6" s="642"/>
      <c r="HKM6" s="642"/>
      <c r="HKN6" s="642"/>
      <c r="HKO6" s="642"/>
      <c r="HKP6" s="642"/>
      <c r="HKQ6" s="642"/>
      <c r="HKR6" s="642"/>
      <c r="HKS6" s="642"/>
      <c r="HKT6" s="642"/>
      <c r="HKU6" s="642"/>
      <c r="HKV6" s="642"/>
      <c r="HKW6" s="642"/>
      <c r="HKX6" s="642"/>
      <c r="HKY6" s="642"/>
      <c r="HKZ6" s="642"/>
      <c r="HLA6" s="642"/>
      <c r="HLB6" s="642"/>
      <c r="HLC6" s="642"/>
      <c r="HLD6" s="642"/>
      <c r="HLE6" s="642"/>
      <c r="HLF6" s="642"/>
      <c r="HLG6" s="642"/>
      <c r="HLH6" s="642"/>
      <c r="HLI6" s="642"/>
      <c r="HLJ6" s="642"/>
      <c r="HLK6" s="642"/>
      <c r="HLL6" s="642"/>
      <c r="HLM6" s="642"/>
      <c r="HLN6" s="642"/>
      <c r="HLO6" s="642"/>
      <c r="HLP6" s="642"/>
      <c r="HLQ6" s="642"/>
      <c r="HLR6" s="642"/>
      <c r="HLS6" s="642"/>
      <c r="HLT6" s="642"/>
      <c r="HLU6" s="642"/>
      <c r="HLV6" s="642"/>
      <c r="HLW6" s="642"/>
      <c r="HLX6" s="642"/>
      <c r="HLY6" s="642"/>
      <c r="HLZ6" s="642"/>
      <c r="HMA6" s="642"/>
      <c r="HMB6" s="642"/>
      <c r="HMC6" s="642"/>
      <c r="HMD6" s="642"/>
      <c r="HME6" s="642"/>
      <c r="HMF6" s="642"/>
      <c r="HMG6" s="642"/>
      <c r="HMH6" s="642"/>
      <c r="HMI6" s="642"/>
      <c r="HMJ6" s="642"/>
      <c r="HMK6" s="642"/>
      <c r="HML6" s="642"/>
      <c r="HMM6" s="642"/>
      <c r="HMN6" s="642"/>
      <c r="HMO6" s="642"/>
      <c r="HMP6" s="642"/>
      <c r="HMQ6" s="642"/>
      <c r="HMR6" s="642"/>
      <c r="HMS6" s="642"/>
      <c r="HMT6" s="642"/>
      <c r="HMU6" s="642"/>
      <c r="HMV6" s="642"/>
      <c r="HMW6" s="642"/>
      <c r="HMX6" s="642"/>
      <c r="HMY6" s="642"/>
      <c r="HMZ6" s="642"/>
      <c r="HNA6" s="642"/>
      <c r="HNB6" s="642"/>
      <c r="HNC6" s="642"/>
      <c r="HND6" s="642"/>
      <c r="HNE6" s="642"/>
      <c r="HNF6" s="642"/>
      <c r="HNG6" s="642"/>
      <c r="HNH6" s="642"/>
      <c r="HNI6" s="642"/>
      <c r="HNJ6" s="642"/>
      <c r="HNK6" s="642"/>
      <c r="HNL6" s="642"/>
      <c r="HNM6" s="642"/>
      <c r="HNN6" s="642"/>
      <c r="HNO6" s="642"/>
      <c r="HNP6" s="642"/>
      <c r="HNQ6" s="642"/>
      <c r="HNR6" s="642"/>
      <c r="HNS6" s="642"/>
      <c r="HNT6" s="642"/>
      <c r="HNU6" s="642"/>
      <c r="HNV6" s="642"/>
      <c r="HNW6" s="642"/>
      <c r="HNX6" s="642"/>
      <c r="HNY6" s="642"/>
      <c r="HNZ6" s="642"/>
      <c r="HOA6" s="642"/>
      <c r="HOB6" s="642"/>
      <c r="HOC6" s="642"/>
      <c r="HOD6" s="642"/>
      <c r="HOE6" s="642"/>
      <c r="HOF6" s="642"/>
      <c r="HOG6" s="642"/>
      <c r="HOH6" s="642"/>
      <c r="HOI6" s="642"/>
      <c r="HOJ6" s="642"/>
      <c r="HOK6" s="642"/>
      <c r="HOL6" s="642"/>
      <c r="HOM6" s="642"/>
      <c r="HON6" s="642"/>
      <c r="HOO6" s="642"/>
      <c r="HOP6" s="642"/>
      <c r="HOQ6" s="642"/>
      <c r="HOR6" s="642"/>
      <c r="HOS6" s="642"/>
      <c r="HOT6" s="642"/>
      <c r="HOU6" s="642"/>
      <c r="HOV6" s="642"/>
      <c r="HOW6" s="642"/>
      <c r="HOX6" s="642"/>
      <c r="HOY6" s="642"/>
      <c r="HOZ6" s="642"/>
      <c r="HPA6" s="642"/>
      <c r="HPB6" s="642"/>
      <c r="HPC6" s="642"/>
      <c r="HPD6" s="642"/>
      <c r="HPE6" s="642"/>
      <c r="HPF6" s="642"/>
      <c r="HPG6" s="642"/>
      <c r="HPH6" s="642"/>
      <c r="HPI6" s="642"/>
      <c r="HPJ6" s="642"/>
      <c r="HPK6" s="642"/>
      <c r="HPL6" s="642"/>
      <c r="HPM6" s="642"/>
      <c r="HPN6" s="642"/>
      <c r="HPO6" s="642"/>
      <c r="HPP6" s="642"/>
      <c r="HPQ6" s="642"/>
      <c r="HPR6" s="642"/>
      <c r="HPS6" s="642"/>
      <c r="HPT6" s="642"/>
      <c r="HPU6" s="642"/>
      <c r="HPV6" s="642"/>
      <c r="HPW6" s="642"/>
      <c r="HPX6" s="642"/>
      <c r="HPY6" s="642"/>
      <c r="HPZ6" s="642"/>
      <c r="HQA6" s="642"/>
      <c r="HQB6" s="642"/>
      <c r="HQC6" s="642"/>
      <c r="HQD6" s="642"/>
      <c r="HQE6" s="642"/>
      <c r="HQF6" s="642"/>
      <c r="HQG6" s="642"/>
      <c r="HQH6" s="642"/>
      <c r="HQI6" s="642"/>
      <c r="HQJ6" s="642"/>
      <c r="HQK6" s="642"/>
      <c r="HQL6" s="642"/>
      <c r="HQM6" s="642"/>
      <c r="HQN6" s="642"/>
      <c r="HQO6" s="642"/>
      <c r="HQP6" s="642"/>
      <c r="HQQ6" s="642"/>
      <c r="HQR6" s="642"/>
      <c r="HQS6" s="642"/>
      <c r="HQT6" s="642"/>
      <c r="HQU6" s="642"/>
      <c r="HQV6" s="642"/>
      <c r="HQW6" s="642"/>
      <c r="HQX6" s="642"/>
      <c r="HQY6" s="642"/>
      <c r="HQZ6" s="642"/>
      <c r="HRA6" s="642"/>
      <c r="HRB6" s="642"/>
      <c r="HRC6" s="642"/>
      <c r="HRD6" s="642"/>
      <c r="HRE6" s="642"/>
      <c r="HRF6" s="642"/>
      <c r="HRG6" s="642"/>
      <c r="HRH6" s="642"/>
      <c r="HRI6" s="642"/>
      <c r="HRJ6" s="642"/>
      <c r="HRK6" s="642"/>
      <c r="HRL6" s="642"/>
      <c r="HRM6" s="642"/>
      <c r="HRN6" s="642"/>
      <c r="HRO6" s="642"/>
      <c r="HRP6" s="642"/>
      <c r="HRQ6" s="642"/>
      <c r="HRR6" s="642"/>
      <c r="HRS6" s="642"/>
      <c r="HRT6" s="642"/>
      <c r="HRU6" s="642"/>
      <c r="HRV6" s="642"/>
      <c r="HRW6" s="642"/>
      <c r="HRX6" s="642"/>
      <c r="HRY6" s="642"/>
      <c r="HRZ6" s="642"/>
      <c r="HSA6" s="642"/>
      <c r="HSB6" s="642"/>
      <c r="HSC6" s="642"/>
      <c r="HSD6" s="642"/>
      <c r="HSE6" s="642"/>
      <c r="HSF6" s="642"/>
      <c r="HSG6" s="642"/>
      <c r="HSH6" s="642"/>
      <c r="HSI6" s="642"/>
      <c r="HSJ6" s="642"/>
      <c r="HSK6" s="642"/>
      <c r="HSL6" s="642"/>
      <c r="HSM6" s="642"/>
      <c r="HSN6" s="642"/>
      <c r="HSO6" s="642"/>
      <c r="HSP6" s="642"/>
      <c r="HSQ6" s="642"/>
      <c r="HSR6" s="642"/>
      <c r="HSS6" s="642"/>
      <c r="HST6" s="642"/>
      <c r="HSU6" s="642"/>
      <c r="HSV6" s="642"/>
      <c r="HSW6" s="642"/>
      <c r="HSX6" s="642"/>
      <c r="HSY6" s="642"/>
      <c r="HSZ6" s="642"/>
      <c r="HTA6" s="642"/>
      <c r="HTB6" s="642"/>
      <c r="HTC6" s="642"/>
      <c r="HTD6" s="642"/>
      <c r="HTE6" s="642"/>
      <c r="HTF6" s="642"/>
      <c r="HTG6" s="642"/>
      <c r="HTH6" s="642"/>
      <c r="HTI6" s="642"/>
      <c r="HTJ6" s="642"/>
      <c r="HTK6" s="642"/>
      <c r="HTL6" s="642"/>
      <c r="HTM6" s="642"/>
      <c r="HTN6" s="642"/>
      <c r="HTO6" s="642"/>
      <c r="HTP6" s="642"/>
      <c r="HTQ6" s="642"/>
      <c r="HTR6" s="642"/>
      <c r="HTS6" s="642"/>
      <c r="HTT6" s="642"/>
      <c r="HTU6" s="642"/>
      <c r="HTV6" s="642"/>
      <c r="HTW6" s="642"/>
      <c r="HTX6" s="642"/>
      <c r="HTY6" s="642"/>
      <c r="HTZ6" s="642"/>
      <c r="HUA6" s="642"/>
      <c r="HUB6" s="642"/>
      <c r="HUC6" s="642"/>
      <c r="HUD6" s="642"/>
      <c r="HUE6" s="642"/>
      <c r="HUF6" s="642"/>
      <c r="HUG6" s="642"/>
      <c r="HUH6" s="642"/>
      <c r="HUI6" s="642"/>
      <c r="HUJ6" s="642"/>
      <c r="HUK6" s="642"/>
      <c r="HUL6" s="642"/>
      <c r="HUM6" s="642"/>
      <c r="HUN6" s="642"/>
      <c r="HUO6" s="642"/>
      <c r="HUP6" s="642"/>
      <c r="HUQ6" s="642"/>
      <c r="HUR6" s="642"/>
      <c r="HUS6" s="642"/>
      <c r="HUT6" s="642"/>
      <c r="HUU6" s="642"/>
      <c r="HUV6" s="642"/>
      <c r="HUW6" s="642"/>
      <c r="HUX6" s="642"/>
      <c r="HUY6" s="642"/>
      <c r="HUZ6" s="642"/>
      <c r="HVA6" s="642"/>
      <c r="HVB6" s="642"/>
      <c r="HVC6" s="642"/>
      <c r="HVD6" s="642"/>
      <c r="HVE6" s="642"/>
      <c r="HVF6" s="642"/>
      <c r="HVG6" s="642"/>
      <c r="HVH6" s="642"/>
      <c r="HVI6" s="642"/>
      <c r="HVJ6" s="642"/>
      <c r="HVK6" s="642"/>
      <c r="HVL6" s="642"/>
      <c r="HVM6" s="642"/>
      <c r="HVN6" s="642"/>
      <c r="HVO6" s="642"/>
      <c r="HVP6" s="642"/>
      <c r="HVQ6" s="642"/>
      <c r="HVR6" s="642"/>
      <c r="HVS6" s="642"/>
      <c r="HVT6" s="642"/>
      <c r="HVU6" s="642"/>
      <c r="HVV6" s="642"/>
      <c r="HVW6" s="642"/>
      <c r="HVX6" s="642"/>
      <c r="HVY6" s="642"/>
      <c r="HVZ6" s="642"/>
      <c r="HWA6" s="642"/>
      <c r="HWB6" s="642"/>
      <c r="HWC6" s="642"/>
      <c r="HWD6" s="642"/>
      <c r="HWE6" s="642"/>
      <c r="HWF6" s="642"/>
      <c r="HWG6" s="642"/>
      <c r="HWH6" s="642"/>
      <c r="HWI6" s="642"/>
      <c r="HWJ6" s="642"/>
      <c r="HWK6" s="642"/>
      <c r="HWL6" s="642"/>
      <c r="HWM6" s="642"/>
      <c r="HWN6" s="642"/>
      <c r="HWO6" s="642"/>
      <c r="HWP6" s="642"/>
      <c r="HWQ6" s="642"/>
      <c r="HWR6" s="642"/>
      <c r="HWS6" s="642"/>
      <c r="HWT6" s="642"/>
      <c r="HWU6" s="642"/>
      <c r="HWV6" s="642"/>
      <c r="HWW6" s="642"/>
      <c r="HWX6" s="642"/>
      <c r="HWY6" s="642"/>
      <c r="HWZ6" s="642"/>
      <c r="HXA6" s="642"/>
      <c r="HXB6" s="642"/>
      <c r="HXC6" s="642"/>
      <c r="HXD6" s="642"/>
      <c r="HXE6" s="642"/>
      <c r="HXF6" s="642"/>
      <c r="HXG6" s="642"/>
      <c r="HXH6" s="642"/>
      <c r="HXI6" s="642"/>
      <c r="HXJ6" s="642"/>
      <c r="HXK6" s="642"/>
      <c r="HXL6" s="642"/>
      <c r="HXM6" s="642"/>
      <c r="HXN6" s="642"/>
      <c r="HXO6" s="642"/>
      <c r="HXP6" s="642"/>
      <c r="HXQ6" s="642"/>
      <c r="HXR6" s="642"/>
      <c r="HXS6" s="642"/>
      <c r="HXT6" s="642"/>
      <c r="HXU6" s="642"/>
      <c r="HXV6" s="642"/>
      <c r="HXW6" s="642"/>
      <c r="HXX6" s="642"/>
      <c r="HXY6" s="642"/>
      <c r="HXZ6" s="642"/>
      <c r="HYA6" s="642"/>
      <c r="HYB6" s="642"/>
      <c r="HYC6" s="642"/>
      <c r="HYD6" s="642"/>
      <c r="HYE6" s="642"/>
      <c r="HYF6" s="642"/>
      <c r="HYG6" s="642"/>
      <c r="HYH6" s="642"/>
      <c r="HYI6" s="642"/>
      <c r="HYJ6" s="642"/>
      <c r="HYK6" s="642"/>
      <c r="HYL6" s="642"/>
      <c r="HYM6" s="642"/>
      <c r="HYN6" s="642"/>
      <c r="HYO6" s="642"/>
      <c r="HYP6" s="642"/>
      <c r="HYQ6" s="642"/>
      <c r="HYR6" s="642"/>
      <c r="HYS6" s="642"/>
      <c r="HYT6" s="642"/>
      <c r="HYU6" s="642"/>
      <c r="HYV6" s="642"/>
      <c r="HYW6" s="642"/>
      <c r="HYX6" s="642"/>
      <c r="HYY6" s="642"/>
      <c r="HYZ6" s="642"/>
      <c r="HZA6" s="642"/>
      <c r="HZB6" s="642"/>
      <c r="HZC6" s="642"/>
      <c r="HZD6" s="642"/>
      <c r="HZE6" s="642"/>
      <c r="HZF6" s="642"/>
      <c r="HZG6" s="642"/>
      <c r="HZH6" s="642"/>
      <c r="HZI6" s="642"/>
      <c r="HZJ6" s="642"/>
      <c r="HZK6" s="642"/>
      <c r="HZL6" s="642"/>
      <c r="HZM6" s="642"/>
      <c r="HZN6" s="642"/>
      <c r="HZO6" s="642"/>
      <c r="HZP6" s="642"/>
      <c r="HZQ6" s="642"/>
      <c r="HZR6" s="642"/>
      <c r="HZS6" s="642"/>
      <c r="HZT6" s="642"/>
      <c r="HZU6" s="642"/>
      <c r="HZV6" s="642"/>
      <c r="HZW6" s="642"/>
      <c r="HZX6" s="642"/>
      <c r="HZY6" s="642"/>
      <c r="HZZ6" s="642"/>
      <c r="IAA6" s="642"/>
      <c r="IAB6" s="642"/>
      <c r="IAC6" s="642"/>
      <c r="IAD6" s="642"/>
      <c r="IAE6" s="642"/>
      <c r="IAF6" s="642"/>
      <c r="IAG6" s="642"/>
      <c r="IAH6" s="642"/>
      <c r="IAI6" s="642"/>
      <c r="IAJ6" s="642"/>
      <c r="IAK6" s="642"/>
      <c r="IAL6" s="642"/>
      <c r="IAM6" s="642"/>
      <c r="IAN6" s="642"/>
      <c r="IAO6" s="642"/>
      <c r="IAP6" s="642"/>
      <c r="IAQ6" s="642"/>
      <c r="IAR6" s="642"/>
      <c r="IAS6" s="642"/>
      <c r="IAT6" s="642"/>
      <c r="IAU6" s="642"/>
      <c r="IAV6" s="642"/>
      <c r="IAW6" s="642"/>
      <c r="IAX6" s="642"/>
      <c r="IAY6" s="642"/>
      <c r="IAZ6" s="642"/>
      <c r="IBA6" s="642"/>
      <c r="IBB6" s="642"/>
      <c r="IBC6" s="642"/>
      <c r="IBD6" s="642"/>
      <c r="IBE6" s="642"/>
      <c r="IBF6" s="642"/>
      <c r="IBG6" s="642"/>
      <c r="IBH6" s="642"/>
      <c r="IBI6" s="642"/>
      <c r="IBJ6" s="642"/>
      <c r="IBK6" s="642"/>
      <c r="IBL6" s="642"/>
      <c r="IBM6" s="642"/>
      <c r="IBN6" s="642"/>
      <c r="IBO6" s="642"/>
      <c r="IBP6" s="642"/>
      <c r="IBQ6" s="642"/>
      <c r="IBR6" s="642"/>
      <c r="IBS6" s="642"/>
      <c r="IBT6" s="642"/>
      <c r="IBU6" s="642"/>
      <c r="IBV6" s="642"/>
      <c r="IBW6" s="642"/>
      <c r="IBX6" s="642"/>
      <c r="IBY6" s="642"/>
      <c r="IBZ6" s="642"/>
      <c r="ICA6" s="642"/>
      <c r="ICB6" s="642"/>
      <c r="ICC6" s="642"/>
      <c r="ICD6" s="642"/>
      <c r="ICE6" s="642"/>
      <c r="ICF6" s="642"/>
      <c r="ICG6" s="642"/>
      <c r="ICH6" s="642"/>
      <c r="ICI6" s="642"/>
      <c r="ICJ6" s="642"/>
      <c r="ICK6" s="642"/>
      <c r="ICL6" s="642"/>
      <c r="ICM6" s="642"/>
      <c r="ICN6" s="642"/>
      <c r="ICO6" s="642"/>
      <c r="ICP6" s="642"/>
      <c r="ICQ6" s="642"/>
      <c r="ICR6" s="642"/>
      <c r="ICS6" s="642"/>
      <c r="ICT6" s="642"/>
      <c r="ICU6" s="642"/>
      <c r="ICV6" s="642"/>
      <c r="ICW6" s="642"/>
      <c r="ICX6" s="642"/>
      <c r="ICY6" s="642"/>
      <c r="ICZ6" s="642"/>
      <c r="IDA6" s="642"/>
      <c r="IDB6" s="642"/>
      <c r="IDC6" s="642"/>
      <c r="IDD6" s="642"/>
      <c r="IDE6" s="642"/>
      <c r="IDF6" s="642"/>
      <c r="IDG6" s="642"/>
      <c r="IDH6" s="642"/>
      <c r="IDI6" s="642"/>
      <c r="IDJ6" s="642"/>
      <c r="IDK6" s="642"/>
      <c r="IDL6" s="642"/>
      <c r="IDM6" s="642"/>
      <c r="IDN6" s="642"/>
      <c r="IDO6" s="642"/>
      <c r="IDP6" s="642"/>
      <c r="IDQ6" s="642"/>
      <c r="IDR6" s="642"/>
      <c r="IDS6" s="642"/>
      <c r="IDT6" s="642"/>
      <c r="IDU6" s="642"/>
      <c r="IDV6" s="642"/>
      <c r="IDW6" s="642"/>
      <c r="IDX6" s="642"/>
      <c r="IDY6" s="642"/>
      <c r="IDZ6" s="642"/>
      <c r="IEA6" s="642"/>
      <c r="IEB6" s="642"/>
      <c r="IEC6" s="642"/>
      <c r="IED6" s="642"/>
      <c r="IEE6" s="642"/>
      <c r="IEF6" s="642"/>
      <c r="IEG6" s="642"/>
      <c r="IEH6" s="642"/>
      <c r="IEI6" s="642"/>
      <c r="IEJ6" s="642"/>
      <c r="IEK6" s="642"/>
      <c r="IEL6" s="642"/>
      <c r="IEM6" s="642"/>
      <c r="IEN6" s="642"/>
      <c r="IEO6" s="642"/>
      <c r="IEP6" s="642"/>
      <c r="IEQ6" s="642"/>
      <c r="IER6" s="642"/>
      <c r="IES6" s="642"/>
      <c r="IET6" s="642"/>
      <c r="IEU6" s="642"/>
      <c r="IEV6" s="642"/>
      <c r="IEW6" s="642"/>
      <c r="IEX6" s="642"/>
      <c r="IEY6" s="642"/>
      <c r="IEZ6" s="642"/>
      <c r="IFA6" s="642"/>
      <c r="IFB6" s="642"/>
      <c r="IFC6" s="642"/>
      <c r="IFD6" s="642"/>
      <c r="IFE6" s="642"/>
      <c r="IFF6" s="642"/>
      <c r="IFG6" s="642"/>
      <c r="IFH6" s="642"/>
      <c r="IFI6" s="642"/>
      <c r="IFJ6" s="642"/>
      <c r="IFK6" s="642"/>
      <c r="IFL6" s="642"/>
      <c r="IFM6" s="642"/>
      <c r="IFN6" s="642"/>
      <c r="IFO6" s="642"/>
      <c r="IFP6" s="642"/>
      <c r="IFQ6" s="642"/>
      <c r="IFR6" s="642"/>
      <c r="IFS6" s="642"/>
      <c r="IFT6" s="642"/>
      <c r="IFU6" s="642"/>
      <c r="IFV6" s="642"/>
      <c r="IFW6" s="642"/>
      <c r="IFX6" s="642"/>
      <c r="IFY6" s="642"/>
      <c r="IFZ6" s="642"/>
      <c r="IGA6" s="642"/>
      <c r="IGB6" s="642"/>
      <c r="IGC6" s="642"/>
      <c r="IGD6" s="642"/>
      <c r="IGE6" s="642"/>
      <c r="IGF6" s="642"/>
      <c r="IGG6" s="642"/>
      <c r="IGH6" s="642"/>
      <c r="IGI6" s="642"/>
      <c r="IGJ6" s="642"/>
      <c r="IGK6" s="642"/>
      <c r="IGL6" s="642"/>
      <c r="IGM6" s="642"/>
      <c r="IGN6" s="642"/>
      <c r="IGO6" s="642"/>
      <c r="IGP6" s="642"/>
      <c r="IGQ6" s="642"/>
      <c r="IGR6" s="642"/>
      <c r="IGS6" s="642"/>
      <c r="IGT6" s="642"/>
      <c r="IGU6" s="642"/>
      <c r="IGV6" s="642"/>
      <c r="IGW6" s="642"/>
      <c r="IGX6" s="642"/>
      <c r="IGY6" s="642"/>
      <c r="IGZ6" s="642"/>
      <c r="IHA6" s="642"/>
      <c r="IHB6" s="642"/>
      <c r="IHC6" s="642"/>
      <c r="IHD6" s="642"/>
      <c r="IHE6" s="642"/>
      <c r="IHF6" s="642"/>
      <c r="IHG6" s="642"/>
      <c r="IHH6" s="642"/>
      <c r="IHI6" s="642"/>
      <c r="IHJ6" s="642"/>
      <c r="IHK6" s="642"/>
      <c r="IHL6" s="642"/>
      <c r="IHM6" s="642"/>
      <c r="IHN6" s="642"/>
      <c r="IHO6" s="642"/>
      <c r="IHP6" s="642"/>
      <c r="IHQ6" s="642"/>
      <c r="IHR6" s="642"/>
      <c r="IHS6" s="642"/>
      <c r="IHT6" s="642"/>
      <c r="IHU6" s="642"/>
      <c r="IHV6" s="642"/>
      <c r="IHW6" s="642"/>
      <c r="IHX6" s="642"/>
      <c r="IHY6" s="642"/>
      <c r="IHZ6" s="642"/>
      <c r="IIA6" s="642"/>
      <c r="IIB6" s="642"/>
      <c r="IIC6" s="642"/>
      <c r="IID6" s="642"/>
      <c r="IIE6" s="642"/>
      <c r="IIF6" s="642"/>
      <c r="IIG6" s="642"/>
      <c r="IIH6" s="642"/>
      <c r="III6" s="642"/>
      <c r="IIJ6" s="642"/>
      <c r="IIK6" s="642"/>
      <c r="IIL6" s="642"/>
      <c r="IIM6" s="642"/>
      <c r="IIN6" s="642"/>
      <c r="IIO6" s="642"/>
      <c r="IIP6" s="642"/>
      <c r="IIQ6" s="642"/>
      <c r="IIR6" s="642"/>
      <c r="IIS6" s="642"/>
      <c r="IIT6" s="642"/>
      <c r="IIU6" s="642"/>
      <c r="IIV6" s="642"/>
      <c r="IIW6" s="642"/>
      <c r="IIX6" s="642"/>
      <c r="IIY6" s="642"/>
      <c r="IIZ6" s="642"/>
      <c r="IJA6" s="642"/>
      <c r="IJB6" s="642"/>
      <c r="IJC6" s="642"/>
      <c r="IJD6" s="642"/>
      <c r="IJE6" s="642"/>
      <c r="IJF6" s="642"/>
      <c r="IJG6" s="642"/>
      <c r="IJH6" s="642"/>
      <c r="IJI6" s="642"/>
      <c r="IJJ6" s="642"/>
      <c r="IJK6" s="642"/>
      <c r="IJL6" s="642"/>
      <c r="IJM6" s="642"/>
      <c r="IJN6" s="642"/>
      <c r="IJO6" s="642"/>
      <c r="IJP6" s="642"/>
      <c r="IJQ6" s="642"/>
      <c r="IJR6" s="642"/>
      <c r="IJS6" s="642"/>
      <c r="IJT6" s="642"/>
      <c r="IJU6" s="642"/>
      <c r="IJV6" s="642"/>
      <c r="IJW6" s="642"/>
      <c r="IJX6" s="642"/>
      <c r="IJY6" s="642"/>
      <c r="IJZ6" s="642"/>
      <c r="IKA6" s="642"/>
      <c r="IKB6" s="642"/>
      <c r="IKC6" s="642"/>
      <c r="IKD6" s="642"/>
      <c r="IKE6" s="642"/>
      <c r="IKF6" s="642"/>
      <c r="IKG6" s="642"/>
      <c r="IKH6" s="642"/>
      <c r="IKI6" s="642"/>
      <c r="IKJ6" s="642"/>
      <c r="IKK6" s="642"/>
      <c r="IKL6" s="642"/>
      <c r="IKM6" s="642"/>
      <c r="IKN6" s="642"/>
      <c r="IKO6" s="642"/>
      <c r="IKP6" s="642"/>
      <c r="IKQ6" s="642"/>
      <c r="IKR6" s="642"/>
      <c r="IKS6" s="642"/>
      <c r="IKT6" s="642"/>
      <c r="IKU6" s="642"/>
      <c r="IKV6" s="642"/>
      <c r="IKW6" s="642"/>
      <c r="IKX6" s="642"/>
      <c r="IKY6" s="642"/>
      <c r="IKZ6" s="642"/>
      <c r="ILA6" s="642"/>
      <c r="ILB6" s="642"/>
      <c r="ILC6" s="642"/>
      <c r="ILD6" s="642"/>
      <c r="ILE6" s="642"/>
      <c r="ILF6" s="642"/>
      <c r="ILG6" s="642"/>
      <c r="ILH6" s="642"/>
      <c r="ILI6" s="642"/>
      <c r="ILJ6" s="642"/>
      <c r="ILK6" s="642"/>
      <c r="ILL6" s="642"/>
      <c r="ILM6" s="642"/>
      <c r="ILN6" s="642"/>
      <c r="ILO6" s="642"/>
      <c r="ILP6" s="642"/>
      <c r="ILQ6" s="642"/>
      <c r="ILR6" s="642"/>
      <c r="ILS6" s="642"/>
      <c r="ILT6" s="642"/>
      <c r="ILU6" s="642"/>
      <c r="ILV6" s="642"/>
      <c r="ILW6" s="642"/>
      <c r="ILX6" s="642"/>
      <c r="ILY6" s="642"/>
      <c r="ILZ6" s="642"/>
      <c r="IMA6" s="642"/>
      <c r="IMB6" s="642"/>
      <c r="IMC6" s="642"/>
      <c r="IMD6" s="642"/>
      <c r="IME6" s="642"/>
      <c r="IMF6" s="642"/>
      <c r="IMG6" s="642"/>
      <c r="IMH6" s="642"/>
      <c r="IMI6" s="642"/>
      <c r="IMJ6" s="642"/>
      <c r="IMK6" s="642"/>
      <c r="IML6" s="642"/>
      <c r="IMM6" s="642"/>
      <c r="IMN6" s="642"/>
      <c r="IMO6" s="642"/>
      <c r="IMP6" s="642"/>
      <c r="IMQ6" s="642"/>
      <c r="IMR6" s="642"/>
      <c r="IMS6" s="642"/>
      <c r="IMT6" s="642"/>
      <c r="IMU6" s="642"/>
      <c r="IMV6" s="642"/>
      <c r="IMW6" s="642"/>
      <c r="IMX6" s="642"/>
      <c r="IMY6" s="642"/>
      <c r="IMZ6" s="642"/>
      <c r="INA6" s="642"/>
      <c r="INB6" s="642"/>
      <c r="INC6" s="642"/>
      <c r="IND6" s="642"/>
      <c r="INE6" s="642"/>
      <c r="INF6" s="642"/>
      <c r="ING6" s="642"/>
      <c r="INH6" s="642"/>
      <c r="INI6" s="642"/>
      <c r="INJ6" s="642"/>
      <c r="INK6" s="642"/>
      <c r="INL6" s="642"/>
      <c r="INM6" s="642"/>
      <c r="INN6" s="642"/>
      <c r="INO6" s="642"/>
      <c r="INP6" s="642"/>
      <c r="INQ6" s="642"/>
      <c r="INR6" s="642"/>
      <c r="INS6" s="642"/>
      <c r="INT6" s="642"/>
      <c r="INU6" s="642"/>
      <c r="INV6" s="642"/>
      <c r="INW6" s="642"/>
      <c r="INX6" s="642"/>
      <c r="INY6" s="642"/>
      <c r="INZ6" s="642"/>
      <c r="IOA6" s="642"/>
      <c r="IOB6" s="642"/>
      <c r="IOC6" s="642"/>
      <c r="IOD6" s="642"/>
      <c r="IOE6" s="642"/>
      <c r="IOF6" s="642"/>
      <c r="IOG6" s="642"/>
      <c r="IOH6" s="642"/>
      <c r="IOI6" s="642"/>
      <c r="IOJ6" s="642"/>
      <c r="IOK6" s="642"/>
      <c r="IOL6" s="642"/>
      <c r="IOM6" s="642"/>
      <c r="ION6" s="642"/>
      <c r="IOO6" s="642"/>
      <c r="IOP6" s="642"/>
      <c r="IOQ6" s="642"/>
      <c r="IOR6" s="642"/>
      <c r="IOS6" s="642"/>
      <c r="IOT6" s="642"/>
      <c r="IOU6" s="642"/>
      <c r="IOV6" s="642"/>
      <c r="IOW6" s="642"/>
      <c r="IOX6" s="642"/>
      <c r="IOY6" s="642"/>
      <c r="IOZ6" s="642"/>
      <c r="IPA6" s="642"/>
      <c r="IPB6" s="642"/>
      <c r="IPC6" s="642"/>
      <c r="IPD6" s="642"/>
      <c r="IPE6" s="642"/>
      <c r="IPF6" s="642"/>
      <c r="IPG6" s="642"/>
      <c r="IPH6" s="642"/>
      <c r="IPI6" s="642"/>
      <c r="IPJ6" s="642"/>
      <c r="IPK6" s="642"/>
      <c r="IPL6" s="642"/>
      <c r="IPM6" s="642"/>
      <c r="IPN6" s="642"/>
      <c r="IPO6" s="642"/>
      <c r="IPP6" s="642"/>
      <c r="IPQ6" s="642"/>
      <c r="IPR6" s="642"/>
      <c r="IPS6" s="642"/>
      <c r="IPT6" s="642"/>
      <c r="IPU6" s="642"/>
      <c r="IPV6" s="642"/>
      <c r="IPW6" s="642"/>
      <c r="IPX6" s="642"/>
      <c r="IPY6" s="642"/>
      <c r="IPZ6" s="642"/>
      <c r="IQA6" s="642"/>
      <c r="IQB6" s="642"/>
      <c r="IQC6" s="642"/>
      <c r="IQD6" s="642"/>
      <c r="IQE6" s="642"/>
      <c r="IQF6" s="642"/>
      <c r="IQG6" s="642"/>
      <c r="IQH6" s="642"/>
      <c r="IQI6" s="642"/>
      <c r="IQJ6" s="642"/>
      <c r="IQK6" s="642"/>
      <c r="IQL6" s="642"/>
      <c r="IQM6" s="642"/>
      <c r="IQN6" s="642"/>
      <c r="IQO6" s="642"/>
      <c r="IQP6" s="642"/>
      <c r="IQQ6" s="642"/>
      <c r="IQR6" s="642"/>
      <c r="IQS6" s="642"/>
      <c r="IQT6" s="642"/>
      <c r="IQU6" s="642"/>
      <c r="IQV6" s="642"/>
      <c r="IQW6" s="642"/>
      <c r="IQX6" s="642"/>
      <c r="IQY6" s="642"/>
      <c r="IQZ6" s="642"/>
      <c r="IRA6" s="642"/>
      <c r="IRB6" s="642"/>
      <c r="IRC6" s="642"/>
      <c r="IRD6" s="642"/>
      <c r="IRE6" s="642"/>
      <c r="IRF6" s="642"/>
      <c r="IRG6" s="642"/>
      <c r="IRH6" s="642"/>
      <c r="IRI6" s="642"/>
      <c r="IRJ6" s="642"/>
      <c r="IRK6" s="642"/>
      <c r="IRL6" s="642"/>
      <c r="IRM6" s="642"/>
      <c r="IRN6" s="642"/>
      <c r="IRO6" s="642"/>
      <c r="IRP6" s="642"/>
      <c r="IRQ6" s="642"/>
      <c r="IRR6" s="642"/>
      <c r="IRS6" s="642"/>
      <c r="IRT6" s="642"/>
      <c r="IRU6" s="642"/>
      <c r="IRV6" s="642"/>
      <c r="IRW6" s="642"/>
      <c r="IRX6" s="642"/>
      <c r="IRY6" s="642"/>
      <c r="IRZ6" s="642"/>
      <c r="ISA6" s="642"/>
      <c r="ISB6" s="642"/>
      <c r="ISC6" s="642"/>
      <c r="ISD6" s="642"/>
      <c r="ISE6" s="642"/>
      <c r="ISF6" s="642"/>
      <c r="ISG6" s="642"/>
      <c r="ISH6" s="642"/>
      <c r="ISI6" s="642"/>
      <c r="ISJ6" s="642"/>
      <c r="ISK6" s="642"/>
      <c r="ISL6" s="642"/>
      <c r="ISM6" s="642"/>
      <c r="ISN6" s="642"/>
      <c r="ISO6" s="642"/>
      <c r="ISP6" s="642"/>
      <c r="ISQ6" s="642"/>
      <c r="ISR6" s="642"/>
      <c r="ISS6" s="642"/>
      <c r="IST6" s="642"/>
      <c r="ISU6" s="642"/>
      <c r="ISV6" s="642"/>
      <c r="ISW6" s="642"/>
      <c r="ISX6" s="642"/>
      <c r="ISY6" s="642"/>
      <c r="ISZ6" s="642"/>
      <c r="ITA6" s="642"/>
      <c r="ITB6" s="642"/>
      <c r="ITC6" s="642"/>
      <c r="ITD6" s="642"/>
      <c r="ITE6" s="642"/>
      <c r="ITF6" s="642"/>
      <c r="ITG6" s="642"/>
      <c r="ITH6" s="642"/>
      <c r="ITI6" s="642"/>
      <c r="ITJ6" s="642"/>
      <c r="ITK6" s="642"/>
      <c r="ITL6" s="642"/>
      <c r="ITM6" s="642"/>
      <c r="ITN6" s="642"/>
      <c r="ITO6" s="642"/>
      <c r="ITP6" s="642"/>
      <c r="ITQ6" s="642"/>
      <c r="ITR6" s="642"/>
      <c r="ITS6" s="642"/>
      <c r="ITT6" s="642"/>
      <c r="ITU6" s="642"/>
      <c r="ITV6" s="642"/>
      <c r="ITW6" s="642"/>
      <c r="ITX6" s="642"/>
      <c r="ITY6" s="642"/>
      <c r="ITZ6" s="642"/>
      <c r="IUA6" s="642"/>
      <c r="IUB6" s="642"/>
      <c r="IUC6" s="642"/>
      <c r="IUD6" s="642"/>
      <c r="IUE6" s="642"/>
      <c r="IUF6" s="642"/>
      <c r="IUG6" s="642"/>
      <c r="IUH6" s="642"/>
      <c r="IUI6" s="642"/>
      <c r="IUJ6" s="642"/>
      <c r="IUK6" s="642"/>
      <c r="IUL6" s="642"/>
      <c r="IUM6" s="642"/>
      <c r="IUN6" s="642"/>
      <c r="IUO6" s="642"/>
      <c r="IUP6" s="642"/>
      <c r="IUQ6" s="642"/>
      <c r="IUR6" s="642"/>
      <c r="IUS6" s="642"/>
      <c r="IUT6" s="642"/>
      <c r="IUU6" s="642"/>
      <c r="IUV6" s="642"/>
      <c r="IUW6" s="642"/>
      <c r="IUX6" s="642"/>
      <c r="IUY6" s="642"/>
      <c r="IUZ6" s="642"/>
      <c r="IVA6" s="642"/>
      <c r="IVB6" s="642"/>
      <c r="IVC6" s="642"/>
      <c r="IVD6" s="642"/>
      <c r="IVE6" s="642"/>
      <c r="IVF6" s="642"/>
      <c r="IVG6" s="642"/>
      <c r="IVH6" s="642"/>
      <c r="IVI6" s="642"/>
      <c r="IVJ6" s="642"/>
      <c r="IVK6" s="642"/>
      <c r="IVL6" s="642"/>
      <c r="IVM6" s="642"/>
      <c r="IVN6" s="642"/>
      <c r="IVO6" s="642"/>
      <c r="IVP6" s="642"/>
      <c r="IVQ6" s="642"/>
      <c r="IVR6" s="642"/>
      <c r="IVS6" s="642"/>
      <c r="IVT6" s="642"/>
      <c r="IVU6" s="642"/>
      <c r="IVV6" s="642"/>
      <c r="IVW6" s="642"/>
      <c r="IVX6" s="642"/>
      <c r="IVY6" s="642"/>
      <c r="IVZ6" s="642"/>
      <c r="IWA6" s="642"/>
      <c r="IWB6" s="642"/>
      <c r="IWC6" s="642"/>
      <c r="IWD6" s="642"/>
      <c r="IWE6" s="642"/>
      <c r="IWF6" s="642"/>
      <c r="IWG6" s="642"/>
      <c r="IWH6" s="642"/>
      <c r="IWI6" s="642"/>
      <c r="IWJ6" s="642"/>
      <c r="IWK6" s="642"/>
      <c r="IWL6" s="642"/>
      <c r="IWM6" s="642"/>
      <c r="IWN6" s="642"/>
      <c r="IWO6" s="642"/>
      <c r="IWP6" s="642"/>
      <c r="IWQ6" s="642"/>
      <c r="IWR6" s="642"/>
      <c r="IWS6" s="642"/>
      <c r="IWT6" s="642"/>
      <c r="IWU6" s="642"/>
      <c r="IWV6" s="642"/>
      <c r="IWW6" s="642"/>
      <c r="IWX6" s="642"/>
      <c r="IWY6" s="642"/>
      <c r="IWZ6" s="642"/>
      <c r="IXA6" s="642"/>
      <c r="IXB6" s="642"/>
      <c r="IXC6" s="642"/>
      <c r="IXD6" s="642"/>
      <c r="IXE6" s="642"/>
      <c r="IXF6" s="642"/>
      <c r="IXG6" s="642"/>
      <c r="IXH6" s="642"/>
      <c r="IXI6" s="642"/>
      <c r="IXJ6" s="642"/>
      <c r="IXK6" s="642"/>
      <c r="IXL6" s="642"/>
      <c r="IXM6" s="642"/>
      <c r="IXN6" s="642"/>
      <c r="IXO6" s="642"/>
      <c r="IXP6" s="642"/>
      <c r="IXQ6" s="642"/>
      <c r="IXR6" s="642"/>
      <c r="IXS6" s="642"/>
      <c r="IXT6" s="642"/>
      <c r="IXU6" s="642"/>
      <c r="IXV6" s="642"/>
      <c r="IXW6" s="642"/>
      <c r="IXX6" s="642"/>
      <c r="IXY6" s="642"/>
      <c r="IXZ6" s="642"/>
      <c r="IYA6" s="642"/>
      <c r="IYB6" s="642"/>
      <c r="IYC6" s="642"/>
      <c r="IYD6" s="642"/>
      <c r="IYE6" s="642"/>
      <c r="IYF6" s="642"/>
      <c r="IYG6" s="642"/>
      <c r="IYH6" s="642"/>
      <c r="IYI6" s="642"/>
      <c r="IYJ6" s="642"/>
      <c r="IYK6" s="642"/>
      <c r="IYL6" s="642"/>
      <c r="IYM6" s="642"/>
      <c r="IYN6" s="642"/>
      <c r="IYO6" s="642"/>
      <c r="IYP6" s="642"/>
      <c r="IYQ6" s="642"/>
      <c r="IYR6" s="642"/>
      <c r="IYS6" s="642"/>
      <c r="IYT6" s="642"/>
      <c r="IYU6" s="642"/>
      <c r="IYV6" s="642"/>
      <c r="IYW6" s="642"/>
      <c r="IYX6" s="642"/>
      <c r="IYY6" s="642"/>
      <c r="IYZ6" s="642"/>
      <c r="IZA6" s="642"/>
      <c r="IZB6" s="642"/>
      <c r="IZC6" s="642"/>
      <c r="IZD6" s="642"/>
      <c r="IZE6" s="642"/>
      <c r="IZF6" s="642"/>
      <c r="IZG6" s="642"/>
      <c r="IZH6" s="642"/>
      <c r="IZI6" s="642"/>
      <c r="IZJ6" s="642"/>
      <c r="IZK6" s="642"/>
      <c r="IZL6" s="642"/>
      <c r="IZM6" s="642"/>
      <c r="IZN6" s="642"/>
      <c r="IZO6" s="642"/>
      <c r="IZP6" s="642"/>
      <c r="IZQ6" s="642"/>
      <c r="IZR6" s="642"/>
      <c r="IZS6" s="642"/>
      <c r="IZT6" s="642"/>
      <c r="IZU6" s="642"/>
      <c r="IZV6" s="642"/>
      <c r="IZW6" s="642"/>
      <c r="IZX6" s="642"/>
      <c r="IZY6" s="642"/>
      <c r="IZZ6" s="642"/>
      <c r="JAA6" s="642"/>
      <c r="JAB6" s="642"/>
      <c r="JAC6" s="642"/>
      <c r="JAD6" s="642"/>
      <c r="JAE6" s="642"/>
      <c r="JAF6" s="642"/>
      <c r="JAG6" s="642"/>
      <c r="JAH6" s="642"/>
      <c r="JAI6" s="642"/>
      <c r="JAJ6" s="642"/>
      <c r="JAK6" s="642"/>
      <c r="JAL6" s="642"/>
      <c r="JAM6" s="642"/>
      <c r="JAN6" s="642"/>
      <c r="JAO6" s="642"/>
      <c r="JAP6" s="642"/>
      <c r="JAQ6" s="642"/>
      <c r="JAR6" s="642"/>
      <c r="JAS6" s="642"/>
      <c r="JAT6" s="642"/>
      <c r="JAU6" s="642"/>
      <c r="JAV6" s="642"/>
      <c r="JAW6" s="642"/>
      <c r="JAX6" s="642"/>
      <c r="JAY6" s="642"/>
      <c r="JAZ6" s="642"/>
      <c r="JBA6" s="642"/>
      <c r="JBB6" s="642"/>
      <c r="JBC6" s="642"/>
      <c r="JBD6" s="642"/>
      <c r="JBE6" s="642"/>
      <c r="JBF6" s="642"/>
      <c r="JBG6" s="642"/>
      <c r="JBH6" s="642"/>
      <c r="JBI6" s="642"/>
      <c r="JBJ6" s="642"/>
      <c r="JBK6" s="642"/>
      <c r="JBL6" s="642"/>
      <c r="JBM6" s="642"/>
      <c r="JBN6" s="642"/>
      <c r="JBO6" s="642"/>
      <c r="JBP6" s="642"/>
      <c r="JBQ6" s="642"/>
      <c r="JBR6" s="642"/>
      <c r="JBS6" s="642"/>
      <c r="JBT6" s="642"/>
      <c r="JBU6" s="642"/>
      <c r="JBV6" s="642"/>
      <c r="JBW6" s="642"/>
      <c r="JBX6" s="642"/>
      <c r="JBY6" s="642"/>
      <c r="JBZ6" s="642"/>
      <c r="JCA6" s="642"/>
      <c r="JCB6" s="642"/>
      <c r="JCC6" s="642"/>
      <c r="JCD6" s="642"/>
      <c r="JCE6" s="642"/>
      <c r="JCF6" s="642"/>
      <c r="JCG6" s="642"/>
      <c r="JCH6" s="642"/>
      <c r="JCI6" s="642"/>
      <c r="JCJ6" s="642"/>
      <c r="JCK6" s="642"/>
      <c r="JCL6" s="642"/>
      <c r="JCM6" s="642"/>
      <c r="JCN6" s="642"/>
      <c r="JCO6" s="642"/>
      <c r="JCP6" s="642"/>
      <c r="JCQ6" s="642"/>
      <c r="JCR6" s="642"/>
      <c r="JCS6" s="642"/>
      <c r="JCT6" s="642"/>
      <c r="JCU6" s="642"/>
      <c r="JCV6" s="642"/>
      <c r="JCW6" s="642"/>
      <c r="JCX6" s="642"/>
      <c r="JCY6" s="642"/>
      <c r="JCZ6" s="642"/>
      <c r="JDA6" s="642"/>
      <c r="JDB6" s="642"/>
      <c r="JDC6" s="642"/>
      <c r="JDD6" s="642"/>
      <c r="JDE6" s="642"/>
      <c r="JDF6" s="642"/>
      <c r="JDG6" s="642"/>
      <c r="JDH6" s="642"/>
      <c r="JDI6" s="642"/>
      <c r="JDJ6" s="642"/>
      <c r="JDK6" s="642"/>
      <c r="JDL6" s="642"/>
      <c r="JDM6" s="642"/>
      <c r="JDN6" s="642"/>
      <c r="JDO6" s="642"/>
      <c r="JDP6" s="642"/>
      <c r="JDQ6" s="642"/>
      <c r="JDR6" s="642"/>
      <c r="JDS6" s="642"/>
      <c r="JDT6" s="642"/>
      <c r="JDU6" s="642"/>
      <c r="JDV6" s="642"/>
      <c r="JDW6" s="642"/>
      <c r="JDX6" s="642"/>
      <c r="JDY6" s="642"/>
      <c r="JDZ6" s="642"/>
      <c r="JEA6" s="642"/>
      <c r="JEB6" s="642"/>
      <c r="JEC6" s="642"/>
      <c r="JED6" s="642"/>
      <c r="JEE6" s="642"/>
      <c r="JEF6" s="642"/>
      <c r="JEG6" s="642"/>
      <c r="JEH6" s="642"/>
      <c r="JEI6" s="642"/>
      <c r="JEJ6" s="642"/>
      <c r="JEK6" s="642"/>
      <c r="JEL6" s="642"/>
      <c r="JEM6" s="642"/>
      <c r="JEN6" s="642"/>
      <c r="JEO6" s="642"/>
      <c r="JEP6" s="642"/>
      <c r="JEQ6" s="642"/>
      <c r="JER6" s="642"/>
      <c r="JES6" s="642"/>
      <c r="JET6" s="642"/>
      <c r="JEU6" s="642"/>
      <c r="JEV6" s="642"/>
      <c r="JEW6" s="642"/>
      <c r="JEX6" s="642"/>
      <c r="JEY6" s="642"/>
      <c r="JEZ6" s="642"/>
      <c r="JFA6" s="642"/>
      <c r="JFB6" s="642"/>
      <c r="JFC6" s="642"/>
      <c r="JFD6" s="642"/>
      <c r="JFE6" s="642"/>
      <c r="JFF6" s="642"/>
      <c r="JFG6" s="642"/>
      <c r="JFH6" s="642"/>
      <c r="JFI6" s="642"/>
      <c r="JFJ6" s="642"/>
      <c r="JFK6" s="642"/>
      <c r="JFL6" s="642"/>
      <c r="JFM6" s="642"/>
      <c r="JFN6" s="642"/>
      <c r="JFO6" s="642"/>
      <c r="JFP6" s="642"/>
      <c r="JFQ6" s="642"/>
      <c r="JFR6" s="642"/>
      <c r="JFS6" s="642"/>
      <c r="JFT6" s="642"/>
      <c r="JFU6" s="642"/>
      <c r="JFV6" s="642"/>
      <c r="JFW6" s="642"/>
      <c r="JFX6" s="642"/>
      <c r="JFY6" s="642"/>
      <c r="JFZ6" s="642"/>
      <c r="JGA6" s="642"/>
      <c r="JGB6" s="642"/>
      <c r="JGC6" s="642"/>
      <c r="JGD6" s="642"/>
      <c r="JGE6" s="642"/>
      <c r="JGF6" s="642"/>
      <c r="JGG6" s="642"/>
      <c r="JGH6" s="642"/>
      <c r="JGI6" s="642"/>
      <c r="JGJ6" s="642"/>
      <c r="JGK6" s="642"/>
      <c r="JGL6" s="642"/>
      <c r="JGM6" s="642"/>
      <c r="JGN6" s="642"/>
      <c r="JGO6" s="642"/>
      <c r="JGP6" s="642"/>
      <c r="JGQ6" s="642"/>
      <c r="JGR6" s="642"/>
      <c r="JGS6" s="642"/>
      <c r="JGT6" s="642"/>
      <c r="JGU6" s="642"/>
      <c r="JGV6" s="642"/>
      <c r="JGW6" s="642"/>
      <c r="JGX6" s="642"/>
      <c r="JGY6" s="642"/>
      <c r="JGZ6" s="642"/>
      <c r="JHA6" s="642"/>
      <c r="JHB6" s="642"/>
      <c r="JHC6" s="642"/>
      <c r="JHD6" s="642"/>
      <c r="JHE6" s="642"/>
      <c r="JHF6" s="642"/>
      <c r="JHG6" s="642"/>
      <c r="JHH6" s="642"/>
      <c r="JHI6" s="642"/>
      <c r="JHJ6" s="642"/>
      <c r="JHK6" s="642"/>
      <c r="JHL6" s="642"/>
      <c r="JHM6" s="642"/>
      <c r="JHN6" s="642"/>
      <c r="JHO6" s="642"/>
      <c r="JHP6" s="642"/>
      <c r="JHQ6" s="642"/>
      <c r="JHR6" s="642"/>
      <c r="JHS6" s="642"/>
      <c r="JHT6" s="642"/>
      <c r="JHU6" s="642"/>
      <c r="JHV6" s="642"/>
      <c r="JHW6" s="642"/>
      <c r="JHX6" s="642"/>
      <c r="JHY6" s="642"/>
      <c r="JHZ6" s="642"/>
      <c r="JIA6" s="642"/>
      <c r="JIB6" s="642"/>
      <c r="JIC6" s="642"/>
      <c r="JID6" s="642"/>
      <c r="JIE6" s="642"/>
      <c r="JIF6" s="642"/>
      <c r="JIG6" s="642"/>
      <c r="JIH6" s="642"/>
      <c r="JII6" s="642"/>
      <c r="JIJ6" s="642"/>
      <c r="JIK6" s="642"/>
      <c r="JIL6" s="642"/>
      <c r="JIM6" s="642"/>
      <c r="JIN6" s="642"/>
      <c r="JIO6" s="642"/>
      <c r="JIP6" s="642"/>
      <c r="JIQ6" s="642"/>
      <c r="JIR6" s="642"/>
      <c r="JIS6" s="642"/>
      <c r="JIT6" s="642"/>
      <c r="JIU6" s="642"/>
      <c r="JIV6" s="642"/>
      <c r="JIW6" s="642"/>
      <c r="JIX6" s="642"/>
      <c r="JIY6" s="642"/>
      <c r="JIZ6" s="642"/>
      <c r="JJA6" s="642"/>
      <c r="JJB6" s="642"/>
      <c r="JJC6" s="642"/>
      <c r="JJD6" s="642"/>
      <c r="JJE6" s="642"/>
      <c r="JJF6" s="642"/>
      <c r="JJG6" s="642"/>
      <c r="JJH6" s="642"/>
      <c r="JJI6" s="642"/>
      <c r="JJJ6" s="642"/>
      <c r="JJK6" s="642"/>
      <c r="JJL6" s="642"/>
      <c r="JJM6" s="642"/>
      <c r="JJN6" s="642"/>
      <c r="JJO6" s="642"/>
      <c r="JJP6" s="642"/>
      <c r="JJQ6" s="642"/>
      <c r="JJR6" s="642"/>
      <c r="JJS6" s="642"/>
      <c r="JJT6" s="642"/>
      <c r="JJU6" s="642"/>
      <c r="JJV6" s="642"/>
      <c r="JJW6" s="642"/>
      <c r="JJX6" s="642"/>
      <c r="JJY6" s="642"/>
      <c r="JJZ6" s="642"/>
      <c r="JKA6" s="642"/>
      <c r="JKB6" s="642"/>
      <c r="JKC6" s="642"/>
      <c r="JKD6" s="642"/>
      <c r="JKE6" s="642"/>
      <c r="JKF6" s="642"/>
      <c r="JKG6" s="642"/>
      <c r="JKH6" s="642"/>
      <c r="JKI6" s="642"/>
      <c r="JKJ6" s="642"/>
      <c r="JKK6" s="642"/>
      <c r="JKL6" s="642"/>
      <c r="JKM6" s="642"/>
      <c r="JKN6" s="642"/>
      <c r="JKO6" s="642"/>
      <c r="JKP6" s="642"/>
      <c r="JKQ6" s="642"/>
      <c r="JKR6" s="642"/>
      <c r="JKS6" s="642"/>
      <c r="JKT6" s="642"/>
      <c r="JKU6" s="642"/>
      <c r="JKV6" s="642"/>
      <c r="JKW6" s="642"/>
      <c r="JKX6" s="642"/>
      <c r="JKY6" s="642"/>
      <c r="JKZ6" s="642"/>
      <c r="JLA6" s="642"/>
      <c r="JLB6" s="642"/>
      <c r="JLC6" s="642"/>
      <c r="JLD6" s="642"/>
      <c r="JLE6" s="642"/>
      <c r="JLF6" s="642"/>
      <c r="JLG6" s="642"/>
      <c r="JLH6" s="642"/>
      <c r="JLI6" s="642"/>
      <c r="JLJ6" s="642"/>
      <c r="JLK6" s="642"/>
      <c r="JLL6" s="642"/>
      <c r="JLM6" s="642"/>
      <c r="JLN6" s="642"/>
      <c r="JLO6" s="642"/>
      <c r="JLP6" s="642"/>
      <c r="JLQ6" s="642"/>
      <c r="JLR6" s="642"/>
      <c r="JLS6" s="642"/>
      <c r="JLT6" s="642"/>
      <c r="JLU6" s="642"/>
      <c r="JLV6" s="642"/>
      <c r="JLW6" s="642"/>
      <c r="JLX6" s="642"/>
      <c r="JLY6" s="642"/>
      <c r="JLZ6" s="642"/>
      <c r="JMA6" s="642"/>
      <c r="JMB6" s="642"/>
      <c r="JMC6" s="642"/>
      <c r="JMD6" s="642"/>
      <c r="JME6" s="642"/>
      <c r="JMF6" s="642"/>
      <c r="JMG6" s="642"/>
      <c r="JMH6" s="642"/>
      <c r="JMI6" s="642"/>
      <c r="JMJ6" s="642"/>
      <c r="JMK6" s="642"/>
      <c r="JML6" s="642"/>
      <c r="JMM6" s="642"/>
      <c r="JMN6" s="642"/>
      <c r="JMO6" s="642"/>
      <c r="JMP6" s="642"/>
      <c r="JMQ6" s="642"/>
      <c r="JMR6" s="642"/>
      <c r="JMS6" s="642"/>
      <c r="JMT6" s="642"/>
      <c r="JMU6" s="642"/>
      <c r="JMV6" s="642"/>
      <c r="JMW6" s="642"/>
      <c r="JMX6" s="642"/>
      <c r="JMY6" s="642"/>
      <c r="JMZ6" s="642"/>
      <c r="JNA6" s="642"/>
      <c r="JNB6" s="642"/>
      <c r="JNC6" s="642"/>
      <c r="JND6" s="642"/>
      <c r="JNE6" s="642"/>
      <c r="JNF6" s="642"/>
      <c r="JNG6" s="642"/>
      <c r="JNH6" s="642"/>
      <c r="JNI6" s="642"/>
      <c r="JNJ6" s="642"/>
      <c r="JNK6" s="642"/>
      <c r="JNL6" s="642"/>
      <c r="JNM6" s="642"/>
      <c r="JNN6" s="642"/>
      <c r="JNO6" s="642"/>
      <c r="JNP6" s="642"/>
      <c r="JNQ6" s="642"/>
      <c r="JNR6" s="642"/>
      <c r="JNS6" s="642"/>
      <c r="JNT6" s="642"/>
      <c r="JNU6" s="642"/>
      <c r="JNV6" s="642"/>
      <c r="JNW6" s="642"/>
      <c r="JNX6" s="642"/>
      <c r="JNY6" s="642"/>
      <c r="JNZ6" s="642"/>
      <c r="JOA6" s="642"/>
      <c r="JOB6" s="642"/>
      <c r="JOC6" s="642"/>
      <c r="JOD6" s="642"/>
      <c r="JOE6" s="642"/>
      <c r="JOF6" s="642"/>
      <c r="JOG6" s="642"/>
      <c r="JOH6" s="642"/>
      <c r="JOI6" s="642"/>
      <c r="JOJ6" s="642"/>
      <c r="JOK6" s="642"/>
      <c r="JOL6" s="642"/>
      <c r="JOM6" s="642"/>
      <c r="JON6" s="642"/>
      <c r="JOO6" s="642"/>
      <c r="JOP6" s="642"/>
      <c r="JOQ6" s="642"/>
      <c r="JOR6" s="642"/>
      <c r="JOS6" s="642"/>
      <c r="JOT6" s="642"/>
      <c r="JOU6" s="642"/>
      <c r="JOV6" s="642"/>
      <c r="JOW6" s="642"/>
      <c r="JOX6" s="642"/>
      <c r="JOY6" s="642"/>
      <c r="JOZ6" s="642"/>
      <c r="JPA6" s="642"/>
      <c r="JPB6" s="642"/>
      <c r="JPC6" s="642"/>
      <c r="JPD6" s="642"/>
      <c r="JPE6" s="642"/>
      <c r="JPF6" s="642"/>
      <c r="JPG6" s="642"/>
      <c r="JPH6" s="642"/>
      <c r="JPI6" s="642"/>
      <c r="JPJ6" s="642"/>
      <c r="JPK6" s="642"/>
      <c r="JPL6" s="642"/>
      <c r="JPM6" s="642"/>
      <c r="JPN6" s="642"/>
      <c r="JPO6" s="642"/>
      <c r="JPP6" s="642"/>
      <c r="JPQ6" s="642"/>
      <c r="JPR6" s="642"/>
      <c r="JPS6" s="642"/>
      <c r="JPT6" s="642"/>
      <c r="JPU6" s="642"/>
      <c r="JPV6" s="642"/>
      <c r="JPW6" s="642"/>
      <c r="JPX6" s="642"/>
      <c r="JPY6" s="642"/>
      <c r="JPZ6" s="642"/>
      <c r="JQA6" s="642"/>
      <c r="JQB6" s="642"/>
      <c r="JQC6" s="642"/>
      <c r="JQD6" s="642"/>
      <c r="JQE6" s="642"/>
      <c r="JQF6" s="642"/>
      <c r="JQG6" s="642"/>
      <c r="JQH6" s="642"/>
      <c r="JQI6" s="642"/>
      <c r="JQJ6" s="642"/>
      <c r="JQK6" s="642"/>
      <c r="JQL6" s="642"/>
      <c r="JQM6" s="642"/>
      <c r="JQN6" s="642"/>
      <c r="JQO6" s="642"/>
      <c r="JQP6" s="642"/>
      <c r="JQQ6" s="642"/>
      <c r="JQR6" s="642"/>
      <c r="JQS6" s="642"/>
      <c r="JQT6" s="642"/>
      <c r="JQU6" s="642"/>
      <c r="JQV6" s="642"/>
      <c r="JQW6" s="642"/>
      <c r="JQX6" s="642"/>
      <c r="JQY6" s="642"/>
      <c r="JQZ6" s="642"/>
      <c r="JRA6" s="642"/>
      <c r="JRB6" s="642"/>
      <c r="JRC6" s="642"/>
      <c r="JRD6" s="642"/>
      <c r="JRE6" s="642"/>
      <c r="JRF6" s="642"/>
      <c r="JRG6" s="642"/>
      <c r="JRH6" s="642"/>
      <c r="JRI6" s="642"/>
      <c r="JRJ6" s="642"/>
      <c r="JRK6" s="642"/>
      <c r="JRL6" s="642"/>
      <c r="JRM6" s="642"/>
      <c r="JRN6" s="642"/>
      <c r="JRO6" s="642"/>
      <c r="JRP6" s="642"/>
      <c r="JRQ6" s="642"/>
      <c r="JRR6" s="642"/>
      <c r="JRS6" s="642"/>
      <c r="JRT6" s="642"/>
      <c r="JRU6" s="642"/>
      <c r="JRV6" s="642"/>
      <c r="JRW6" s="642"/>
      <c r="JRX6" s="642"/>
      <c r="JRY6" s="642"/>
      <c r="JRZ6" s="642"/>
      <c r="JSA6" s="642"/>
      <c r="JSB6" s="642"/>
      <c r="JSC6" s="642"/>
      <c r="JSD6" s="642"/>
      <c r="JSE6" s="642"/>
      <c r="JSF6" s="642"/>
      <c r="JSG6" s="642"/>
      <c r="JSH6" s="642"/>
      <c r="JSI6" s="642"/>
      <c r="JSJ6" s="642"/>
      <c r="JSK6" s="642"/>
      <c r="JSL6" s="642"/>
      <c r="JSM6" s="642"/>
      <c r="JSN6" s="642"/>
      <c r="JSO6" s="642"/>
      <c r="JSP6" s="642"/>
      <c r="JSQ6" s="642"/>
      <c r="JSR6" s="642"/>
      <c r="JSS6" s="642"/>
      <c r="JST6" s="642"/>
      <c r="JSU6" s="642"/>
      <c r="JSV6" s="642"/>
      <c r="JSW6" s="642"/>
      <c r="JSX6" s="642"/>
      <c r="JSY6" s="642"/>
      <c r="JSZ6" s="642"/>
      <c r="JTA6" s="642"/>
      <c r="JTB6" s="642"/>
      <c r="JTC6" s="642"/>
      <c r="JTD6" s="642"/>
      <c r="JTE6" s="642"/>
      <c r="JTF6" s="642"/>
      <c r="JTG6" s="642"/>
      <c r="JTH6" s="642"/>
      <c r="JTI6" s="642"/>
      <c r="JTJ6" s="642"/>
      <c r="JTK6" s="642"/>
      <c r="JTL6" s="642"/>
      <c r="JTM6" s="642"/>
      <c r="JTN6" s="642"/>
      <c r="JTO6" s="642"/>
      <c r="JTP6" s="642"/>
      <c r="JTQ6" s="642"/>
      <c r="JTR6" s="642"/>
      <c r="JTS6" s="642"/>
      <c r="JTT6" s="642"/>
      <c r="JTU6" s="642"/>
      <c r="JTV6" s="642"/>
      <c r="JTW6" s="642"/>
      <c r="JTX6" s="642"/>
      <c r="JTY6" s="642"/>
      <c r="JTZ6" s="642"/>
      <c r="JUA6" s="642"/>
      <c r="JUB6" s="642"/>
      <c r="JUC6" s="642"/>
      <c r="JUD6" s="642"/>
      <c r="JUE6" s="642"/>
      <c r="JUF6" s="642"/>
      <c r="JUG6" s="642"/>
      <c r="JUH6" s="642"/>
      <c r="JUI6" s="642"/>
      <c r="JUJ6" s="642"/>
      <c r="JUK6" s="642"/>
      <c r="JUL6" s="642"/>
      <c r="JUM6" s="642"/>
      <c r="JUN6" s="642"/>
      <c r="JUO6" s="642"/>
      <c r="JUP6" s="642"/>
      <c r="JUQ6" s="642"/>
      <c r="JUR6" s="642"/>
      <c r="JUS6" s="642"/>
      <c r="JUT6" s="642"/>
      <c r="JUU6" s="642"/>
      <c r="JUV6" s="642"/>
      <c r="JUW6" s="642"/>
      <c r="JUX6" s="642"/>
      <c r="JUY6" s="642"/>
      <c r="JUZ6" s="642"/>
      <c r="JVA6" s="642"/>
      <c r="JVB6" s="642"/>
      <c r="JVC6" s="642"/>
      <c r="JVD6" s="642"/>
      <c r="JVE6" s="642"/>
      <c r="JVF6" s="642"/>
      <c r="JVG6" s="642"/>
      <c r="JVH6" s="642"/>
      <c r="JVI6" s="642"/>
      <c r="JVJ6" s="642"/>
      <c r="JVK6" s="642"/>
      <c r="JVL6" s="642"/>
      <c r="JVM6" s="642"/>
      <c r="JVN6" s="642"/>
      <c r="JVO6" s="642"/>
      <c r="JVP6" s="642"/>
      <c r="JVQ6" s="642"/>
      <c r="JVR6" s="642"/>
      <c r="JVS6" s="642"/>
      <c r="JVT6" s="642"/>
      <c r="JVU6" s="642"/>
      <c r="JVV6" s="642"/>
      <c r="JVW6" s="642"/>
      <c r="JVX6" s="642"/>
      <c r="JVY6" s="642"/>
      <c r="JVZ6" s="642"/>
      <c r="JWA6" s="642"/>
      <c r="JWB6" s="642"/>
      <c r="JWC6" s="642"/>
      <c r="JWD6" s="642"/>
      <c r="JWE6" s="642"/>
      <c r="JWF6" s="642"/>
      <c r="JWG6" s="642"/>
      <c r="JWH6" s="642"/>
      <c r="JWI6" s="642"/>
      <c r="JWJ6" s="642"/>
      <c r="JWK6" s="642"/>
      <c r="JWL6" s="642"/>
      <c r="JWM6" s="642"/>
      <c r="JWN6" s="642"/>
      <c r="JWO6" s="642"/>
      <c r="JWP6" s="642"/>
      <c r="JWQ6" s="642"/>
      <c r="JWR6" s="642"/>
      <c r="JWS6" s="642"/>
      <c r="JWT6" s="642"/>
      <c r="JWU6" s="642"/>
      <c r="JWV6" s="642"/>
      <c r="JWW6" s="642"/>
      <c r="JWX6" s="642"/>
      <c r="JWY6" s="642"/>
      <c r="JWZ6" s="642"/>
      <c r="JXA6" s="642"/>
      <c r="JXB6" s="642"/>
      <c r="JXC6" s="642"/>
      <c r="JXD6" s="642"/>
      <c r="JXE6" s="642"/>
      <c r="JXF6" s="642"/>
      <c r="JXG6" s="642"/>
      <c r="JXH6" s="642"/>
      <c r="JXI6" s="642"/>
      <c r="JXJ6" s="642"/>
      <c r="JXK6" s="642"/>
      <c r="JXL6" s="642"/>
      <c r="JXM6" s="642"/>
      <c r="JXN6" s="642"/>
      <c r="JXO6" s="642"/>
      <c r="JXP6" s="642"/>
      <c r="JXQ6" s="642"/>
      <c r="JXR6" s="642"/>
      <c r="JXS6" s="642"/>
      <c r="JXT6" s="642"/>
      <c r="JXU6" s="642"/>
      <c r="JXV6" s="642"/>
      <c r="JXW6" s="642"/>
      <c r="JXX6" s="642"/>
      <c r="JXY6" s="642"/>
      <c r="JXZ6" s="642"/>
      <c r="JYA6" s="642"/>
      <c r="JYB6" s="642"/>
      <c r="JYC6" s="642"/>
      <c r="JYD6" s="642"/>
      <c r="JYE6" s="642"/>
      <c r="JYF6" s="642"/>
      <c r="JYG6" s="642"/>
      <c r="JYH6" s="642"/>
      <c r="JYI6" s="642"/>
      <c r="JYJ6" s="642"/>
      <c r="JYK6" s="642"/>
      <c r="JYL6" s="642"/>
      <c r="JYM6" s="642"/>
      <c r="JYN6" s="642"/>
      <c r="JYO6" s="642"/>
      <c r="JYP6" s="642"/>
      <c r="JYQ6" s="642"/>
      <c r="JYR6" s="642"/>
      <c r="JYS6" s="642"/>
      <c r="JYT6" s="642"/>
      <c r="JYU6" s="642"/>
      <c r="JYV6" s="642"/>
      <c r="JYW6" s="642"/>
      <c r="JYX6" s="642"/>
      <c r="JYY6" s="642"/>
      <c r="JYZ6" s="642"/>
      <c r="JZA6" s="642"/>
      <c r="JZB6" s="642"/>
      <c r="JZC6" s="642"/>
      <c r="JZD6" s="642"/>
      <c r="JZE6" s="642"/>
      <c r="JZF6" s="642"/>
      <c r="JZG6" s="642"/>
      <c r="JZH6" s="642"/>
      <c r="JZI6" s="642"/>
      <c r="JZJ6" s="642"/>
      <c r="JZK6" s="642"/>
      <c r="JZL6" s="642"/>
      <c r="JZM6" s="642"/>
      <c r="JZN6" s="642"/>
      <c r="JZO6" s="642"/>
      <c r="JZP6" s="642"/>
      <c r="JZQ6" s="642"/>
      <c r="JZR6" s="642"/>
      <c r="JZS6" s="642"/>
      <c r="JZT6" s="642"/>
      <c r="JZU6" s="642"/>
      <c r="JZV6" s="642"/>
      <c r="JZW6" s="642"/>
      <c r="JZX6" s="642"/>
      <c r="JZY6" s="642"/>
      <c r="JZZ6" s="642"/>
      <c r="KAA6" s="642"/>
      <c r="KAB6" s="642"/>
      <c r="KAC6" s="642"/>
      <c r="KAD6" s="642"/>
      <c r="KAE6" s="642"/>
      <c r="KAF6" s="642"/>
      <c r="KAG6" s="642"/>
      <c r="KAH6" s="642"/>
      <c r="KAI6" s="642"/>
      <c r="KAJ6" s="642"/>
      <c r="KAK6" s="642"/>
      <c r="KAL6" s="642"/>
      <c r="KAM6" s="642"/>
      <c r="KAN6" s="642"/>
      <c r="KAO6" s="642"/>
      <c r="KAP6" s="642"/>
      <c r="KAQ6" s="642"/>
      <c r="KAR6" s="642"/>
      <c r="KAS6" s="642"/>
      <c r="KAT6" s="642"/>
      <c r="KAU6" s="642"/>
      <c r="KAV6" s="642"/>
      <c r="KAW6" s="642"/>
      <c r="KAX6" s="642"/>
      <c r="KAY6" s="642"/>
      <c r="KAZ6" s="642"/>
      <c r="KBA6" s="642"/>
      <c r="KBB6" s="642"/>
      <c r="KBC6" s="642"/>
      <c r="KBD6" s="642"/>
      <c r="KBE6" s="642"/>
      <c r="KBF6" s="642"/>
      <c r="KBG6" s="642"/>
      <c r="KBH6" s="642"/>
      <c r="KBI6" s="642"/>
      <c r="KBJ6" s="642"/>
      <c r="KBK6" s="642"/>
      <c r="KBL6" s="642"/>
      <c r="KBM6" s="642"/>
      <c r="KBN6" s="642"/>
      <c r="KBO6" s="642"/>
      <c r="KBP6" s="642"/>
      <c r="KBQ6" s="642"/>
      <c r="KBR6" s="642"/>
      <c r="KBS6" s="642"/>
      <c r="KBT6" s="642"/>
      <c r="KBU6" s="642"/>
      <c r="KBV6" s="642"/>
      <c r="KBW6" s="642"/>
      <c r="KBX6" s="642"/>
      <c r="KBY6" s="642"/>
      <c r="KBZ6" s="642"/>
      <c r="KCA6" s="642"/>
      <c r="KCB6" s="642"/>
      <c r="KCC6" s="642"/>
      <c r="KCD6" s="642"/>
      <c r="KCE6" s="642"/>
      <c r="KCF6" s="642"/>
      <c r="KCG6" s="642"/>
      <c r="KCH6" s="642"/>
      <c r="KCI6" s="642"/>
      <c r="KCJ6" s="642"/>
      <c r="KCK6" s="642"/>
      <c r="KCL6" s="642"/>
      <c r="KCM6" s="642"/>
      <c r="KCN6" s="642"/>
      <c r="KCO6" s="642"/>
      <c r="KCP6" s="642"/>
      <c r="KCQ6" s="642"/>
      <c r="KCR6" s="642"/>
      <c r="KCS6" s="642"/>
      <c r="KCT6" s="642"/>
      <c r="KCU6" s="642"/>
      <c r="KCV6" s="642"/>
      <c r="KCW6" s="642"/>
      <c r="KCX6" s="642"/>
      <c r="KCY6" s="642"/>
      <c r="KCZ6" s="642"/>
      <c r="KDA6" s="642"/>
      <c r="KDB6" s="642"/>
      <c r="KDC6" s="642"/>
      <c r="KDD6" s="642"/>
      <c r="KDE6" s="642"/>
      <c r="KDF6" s="642"/>
      <c r="KDG6" s="642"/>
      <c r="KDH6" s="642"/>
      <c r="KDI6" s="642"/>
      <c r="KDJ6" s="642"/>
      <c r="KDK6" s="642"/>
      <c r="KDL6" s="642"/>
      <c r="KDM6" s="642"/>
      <c r="KDN6" s="642"/>
      <c r="KDO6" s="642"/>
      <c r="KDP6" s="642"/>
      <c r="KDQ6" s="642"/>
      <c r="KDR6" s="642"/>
      <c r="KDS6" s="642"/>
      <c r="KDT6" s="642"/>
      <c r="KDU6" s="642"/>
      <c r="KDV6" s="642"/>
      <c r="KDW6" s="642"/>
      <c r="KDX6" s="642"/>
      <c r="KDY6" s="642"/>
      <c r="KDZ6" s="642"/>
      <c r="KEA6" s="642"/>
      <c r="KEB6" s="642"/>
      <c r="KEC6" s="642"/>
      <c r="KED6" s="642"/>
      <c r="KEE6" s="642"/>
      <c r="KEF6" s="642"/>
      <c r="KEG6" s="642"/>
      <c r="KEH6" s="642"/>
      <c r="KEI6" s="642"/>
      <c r="KEJ6" s="642"/>
      <c r="KEK6" s="642"/>
      <c r="KEL6" s="642"/>
      <c r="KEM6" s="642"/>
      <c r="KEN6" s="642"/>
      <c r="KEO6" s="642"/>
      <c r="KEP6" s="642"/>
      <c r="KEQ6" s="642"/>
      <c r="KER6" s="642"/>
      <c r="KES6" s="642"/>
      <c r="KET6" s="642"/>
      <c r="KEU6" s="642"/>
      <c r="KEV6" s="642"/>
      <c r="KEW6" s="642"/>
      <c r="KEX6" s="642"/>
      <c r="KEY6" s="642"/>
      <c r="KEZ6" s="642"/>
      <c r="KFA6" s="642"/>
      <c r="KFB6" s="642"/>
      <c r="KFC6" s="642"/>
      <c r="KFD6" s="642"/>
      <c r="KFE6" s="642"/>
      <c r="KFF6" s="642"/>
      <c r="KFG6" s="642"/>
      <c r="KFH6" s="642"/>
      <c r="KFI6" s="642"/>
      <c r="KFJ6" s="642"/>
      <c r="KFK6" s="642"/>
      <c r="KFL6" s="642"/>
      <c r="KFM6" s="642"/>
      <c r="KFN6" s="642"/>
      <c r="KFO6" s="642"/>
      <c r="KFP6" s="642"/>
      <c r="KFQ6" s="642"/>
      <c r="KFR6" s="642"/>
      <c r="KFS6" s="642"/>
      <c r="KFT6" s="642"/>
      <c r="KFU6" s="642"/>
      <c r="KFV6" s="642"/>
      <c r="KFW6" s="642"/>
      <c r="KFX6" s="642"/>
      <c r="KFY6" s="642"/>
      <c r="KFZ6" s="642"/>
      <c r="KGA6" s="642"/>
      <c r="KGB6" s="642"/>
      <c r="KGC6" s="642"/>
      <c r="KGD6" s="642"/>
      <c r="KGE6" s="642"/>
      <c r="KGF6" s="642"/>
      <c r="KGG6" s="642"/>
      <c r="KGH6" s="642"/>
      <c r="KGI6" s="642"/>
      <c r="KGJ6" s="642"/>
      <c r="KGK6" s="642"/>
      <c r="KGL6" s="642"/>
      <c r="KGM6" s="642"/>
      <c r="KGN6" s="642"/>
      <c r="KGO6" s="642"/>
      <c r="KGP6" s="642"/>
      <c r="KGQ6" s="642"/>
      <c r="KGR6" s="642"/>
      <c r="KGS6" s="642"/>
      <c r="KGT6" s="642"/>
      <c r="KGU6" s="642"/>
      <c r="KGV6" s="642"/>
      <c r="KGW6" s="642"/>
      <c r="KGX6" s="642"/>
      <c r="KGY6" s="642"/>
      <c r="KGZ6" s="642"/>
      <c r="KHA6" s="642"/>
      <c r="KHB6" s="642"/>
      <c r="KHC6" s="642"/>
      <c r="KHD6" s="642"/>
      <c r="KHE6" s="642"/>
      <c r="KHF6" s="642"/>
      <c r="KHG6" s="642"/>
      <c r="KHH6" s="642"/>
      <c r="KHI6" s="642"/>
      <c r="KHJ6" s="642"/>
      <c r="KHK6" s="642"/>
      <c r="KHL6" s="642"/>
      <c r="KHM6" s="642"/>
      <c r="KHN6" s="642"/>
      <c r="KHO6" s="642"/>
      <c r="KHP6" s="642"/>
      <c r="KHQ6" s="642"/>
      <c r="KHR6" s="642"/>
      <c r="KHS6" s="642"/>
      <c r="KHT6" s="642"/>
      <c r="KHU6" s="642"/>
      <c r="KHV6" s="642"/>
      <c r="KHW6" s="642"/>
      <c r="KHX6" s="642"/>
      <c r="KHY6" s="642"/>
      <c r="KHZ6" s="642"/>
      <c r="KIA6" s="642"/>
      <c r="KIB6" s="642"/>
      <c r="KIC6" s="642"/>
      <c r="KID6" s="642"/>
      <c r="KIE6" s="642"/>
      <c r="KIF6" s="642"/>
      <c r="KIG6" s="642"/>
      <c r="KIH6" s="642"/>
      <c r="KII6" s="642"/>
      <c r="KIJ6" s="642"/>
      <c r="KIK6" s="642"/>
      <c r="KIL6" s="642"/>
      <c r="KIM6" s="642"/>
      <c r="KIN6" s="642"/>
      <c r="KIO6" s="642"/>
      <c r="KIP6" s="642"/>
      <c r="KIQ6" s="642"/>
      <c r="KIR6" s="642"/>
      <c r="KIS6" s="642"/>
      <c r="KIT6" s="642"/>
      <c r="KIU6" s="642"/>
      <c r="KIV6" s="642"/>
      <c r="KIW6" s="642"/>
      <c r="KIX6" s="642"/>
      <c r="KIY6" s="642"/>
      <c r="KIZ6" s="642"/>
      <c r="KJA6" s="642"/>
      <c r="KJB6" s="642"/>
      <c r="KJC6" s="642"/>
      <c r="KJD6" s="642"/>
      <c r="KJE6" s="642"/>
      <c r="KJF6" s="642"/>
      <c r="KJG6" s="642"/>
      <c r="KJH6" s="642"/>
      <c r="KJI6" s="642"/>
      <c r="KJJ6" s="642"/>
      <c r="KJK6" s="642"/>
      <c r="KJL6" s="642"/>
      <c r="KJM6" s="642"/>
      <c r="KJN6" s="642"/>
      <c r="KJO6" s="642"/>
      <c r="KJP6" s="642"/>
      <c r="KJQ6" s="642"/>
      <c r="KJR6" s="642"/>
      <c r="KJS6" s="642"/>
      <c r="KJT6" s="642"/>
      <c r="KJU6" s="642"/>
      <c r="KJV6" s="642"/>
      <c r="KJW6" s="642"/>
      <c r="KJX6" s="642"/>
      <c r="KJY6" s="642"/>
      <c r="KJZ6" s="642"/>
      <c r="KKA6" s="642"/>
      <c r="KKB6" s="642"/>
      <c r="KKC6" s="642"/>
      <c r="KKD6" s="642"/>
      <c r="KKE6" s="642"/>
      <c r="KKF6" s="642"/>
      <c r="KKG6" s="642"/>
      <c r="KKH6" s="642"/>
      <c r="KKI6" s="642"/>
      <c r="KKJ6" s="642"/>
      <c r="KKK6" s="642"/>
      <c r="KKL6" s="642"/>
      <c r="KKM6" s="642"/>
      <c r="KKN6" s="642"/>
      <c r="KKO6" s="642"/>
      <c r="KKP6" s="642"/>
      <c r="KKQ6" s="642"/>
      <c r="KKR6" s="642"/>
      <c r="KKS6" s="642"/>
      <c r="KKT6" s="642"/>
      <c r="KKU6" s="642"/>
      <c r="KKV6" s="642"/>
      <c r="KKW6" s="642"/>
      <c r="KKX6" s="642"/>
      <c r="KKY6" s="642"/>
      <c r="KKZ6" s="642"/>
      <c r="KLA6" s="642"/>
      <c r="KLB6" s="642"/>
      <c r="KLC6" s="642"/>
      <c r="KLD6" s="642"/>
      <c r="KLE6" s="642"/>
      <c r="KLF6" s="642"/>
      <c r="KLG6" s="642"/>
      <c r="KLH6" s="642"/>
      <c r="KLI6" s="642"/>
      <c r="KLJ6" s="642"/>
      <c r="KLK6" s="642"/>
      <c r="KLL6" s="642"/>
      <c r="KLM6" s="642"/>
      <c r="KLN6" s="642"/>
      <c r="KLO6" s="642"/>
      <c r="KLP6" s="642"/>
      <c r="KLQ6" s="642"/>
      <c r="KLR6" s="642"/>
      <c r="KLS6" s="642"/>
      <c r="KLT6" s="642"/>
      <c r="KLU6" s="642"/>
      <c r="KLV6" s="642"/>
      <c r="KLW6" s="642"/>
      <c r="KLX6" s="642"/>
      <c r="KLY6" s="642"/>
      <c r="KLZ6" s="642"/>
      <c r="KMA6" s="642"/>
      <c r="KMB6" s="642"/>
      <c r="KMC6" s="642"/>
      <c r="KMD6" s="642"/>
      <c r="KME6" s="642"/>
      <c r="KMF6" s="642"/>
      <c r="KMG6" s="642"/>
      <c r="KMH6" s="642"/>
      <c r="KMI6" s="642"/>
      <c r="KMJ6" s="642"/>
      <c r="KMK6" s="642"/>
      <c r="KML6" s="642"/>
      <c r="KMM6" s="642"/>
      <c r="KMN6" s="642"/>
      <c r="KMO6" s="642"/>
      <c r="KMP6" s="642"/>
      <c r="KMQ6" s="642"/>
      <c r="KMR6" s="642"/>
      <c r="KMS6" s="642"/>
      <c r="KMT6" s="642"/>
      <c r="KMU6" s="642"/>
      <c r="KMV6" s="642"/>
      <c r="KMW6" s="642"/>
      <c r="KMX6" s="642"/>
      <c r="KMY6" s="642"/>
      <c r="KMZ6" s="642"/>
      <c r="KNA6" s="642"/>
      <c r="KNB6" s="642"/>
      <c r="KNC6" s="642"/>
      <c r="KND6" s="642"/>
      <c r="KNE6" s="642"/>
      <c r="KNF6" s="642"/>
      <c r="KNG6" s="642"/>
      <c r="KNH6" s="642"/>
      <c r="KNI6" s="642"/>
      <c r="KNJ6" s="642"/>
      <c r="KNK6" s="642"/>
      <c r="KNL6" s="642"/>
      <c r="KNM6" s="642"/>
      <c r="KNN6" s="642"/>
      <c r="KNO6" s="642"/>
      <c r="KNP6" s="642"/>
      <c r="KNQ6" s="642"/>
      <c r="KNR6" s="642"/>
      <c r="KNS6" s="642"/>
      <c r="KNT6" s="642"/>
      <c r="KNU6" s="642"/>
      <c r="KNV6" s="642"/>
      <c r="KNW6" s="642"/>
      <c r="KNX6" s="642"/>
      <c r="KNY6" s="642"/>
      <c r="KNZ6" s="642"/>
      <c r="KOA6" s="642"/>
      <c r="KOB6" s="642"/>
      <c r="KOC6" s="642"/>
      <c r="KOD6" s="642"/>
      <c r="KOE6" s="642"/>
      <c r="KOF6" s="642"/>
      <c r="KOG6" s="642"/>
      <c r="KOH6" s="642"/>
      <c r="KOI6" s="642"/>
      <c r="KOJ6" s="642"/>
      <c r="KOK6" s="642"/>
      <c r="KOL6" s="642"/>
      <c r="KOM6" s="642"/>
      <c r="KON6" s="642"/>
      <c r="KOO6" s="642"/>
      <c r="KOP6" s="642"/>
      <c r="KOQ6" s="642"/>
      <c r="KOR6" s="642"/>
      <c r="KOS6" s="642"/>
      <c r="KOT6" s="642"/>
      <c r="KOU6" s="642"/>
      <c r="KOV6" s="642"/>
      <c r="KOW6" s="642"/>
      <c r="KOX6" s="642"/>
      <c r="KOY6" s="642"/>
      <c r="KOZ6" s="642"/>
      <c r="KPA6" s="642"/>
      <c r="KPB6" s="642"/>
      <c r="KPC6" s="642"/>
      <c r="KPD6" s="642"/>
      <c r="KPE6" s="642"/>
      <c r="KPF6" s="642"/>
      <c r="KPG6" s="642"/>
      <c r="KPH6" s="642"/>
      <c r="KPI6" s="642"/>
      <c r="KPJ6" s="642"/>
      <c r="KPK6" s="642"/>
      <c r="KPL6" s="642"/>
      <c r="KPM6" s="642"/>
      <c r="KPN6" s="642"/>
      <c r="KPO6" s="642"/>
      <c r="KPP6" s="642"/>
      <c r="KPQ6" s="642"/>
      <c r="KPR6" s="642"/>
      <c r="KPS6" s="642"/>
      <c r="KPT6" s="642"/>
      <c r="KPU6" s="642"/>
      <c r="KPV6" s="642"/>
      <c r="KPW6" s="642"/>
      <c r="KPX6" s="642"/>
      <c r="KPY6" s="642"/>
      <c r="KPZ6" s="642"/>
      <c r="KQA6" s="642"/>
      <c r="KQB6" s="642"/>
      <c r="KQC6" s="642"/>
      <c r="KQD6" s="642"/>
      <c r="KQE6" s="642"/>
      <c r="KQF6" s="642"/>
      <c r="KQG6" s="642"/>
      <c r="KQH6" s="642"/>
      <c r="KQI6" s="642"/>
      <c r="KQJ6" s="642"/>
      <c r="KQK6" s="642"/>
      <c r="KQL6" s="642"/>
      <c r="KQM6" s="642"/>
      <c r="KQN6" s="642"/>
      <c r="KQO6" s="642"/>
      <c r="KQP6" s="642"/>
      <c r="KQQ6" s="642"/>
      <c r="KQR6" s="642"/>
      <c r="KQS6" s="642"/>
      <c r="KQT6" s="642"/>
      <c r="KQU6" s="642"/>
      <c r="KQV6" s="642"/>
      <c r="KQW6" s="642"/>
      <c r="KQX6" s="642"/>
      <c r="KQY6" s="642"/>
      <c r="KQZ6" s="642"/>
      <c r="KRA6" s="642"/>
      <c r="KRB6" s="642"/>
      <c r="KRC6" s="642"/>
      <c r="KRD6" s="642"/>
      <c r="KRE6" s="642"/>
      <c r="KRF6" s="642"/>
      <c r="KRG6" s="642"/>
      <c r="KRH6" s="642"/>
      <c r="KRI6" s="642"/>
      <c r="KRJ6" s="642"/>
      <c r="KRK6" s="642"/>
      <c r="KRL6" s="642"/>
      <c r="KRM6" s="642"/>
      <c r="KRN6" s="642"/>
      <c r="KRO6" s="642"/>
      <c r="KRP6" s="642"/>
      <c r="KRQ6" s="642"/>
      <c r="KRR6" s="642"/>
      <c r="KRS6" s="642"/>
      <c r="KRT6" s="642"/>
      <c r="KRU6" s="642"/>
      <c r="KRV6" s="642"/>
      <c r="KRW6" s="642"/>
      <c r="KRX6" s="642"/>
      <c r="KRY6" s="642"/>
      <c r="KRZ6" s="642"/>
      <c r="KSA6" s="642"/>
      <c r="KSB6" s="642"/>
      <c r="KSC6" s="642"/>
      <c r="KSD6" s="642"/>
      <c r="KSE6" s="642"/>
      <c r="KSF6" s="642"/>
      <c r="KSG6" s="642"/>
      <c r="KSH6" s="642"/>
      <c r="KSI6" s="642"/>
      <c r="KSJ6" s="642"/>
      <c r="KSK6" s="642"/>
      <c r="KSL6" s="642"/>
      <c r="KSM6" s="642"/>
      <c r="KSN6" s="642"/>
      <c r="KSO6" s="642"/>
      <c r="KSP6" s="642"/>
      <c r="KSQ6" s="642"/>
      <c r="KSR6" s="642"/>
      <c r="KSS6" s="642"/>
      <c r="KST6" s="642"/>
      <c r="KSU6" s="642"/>
      <c r="KSV6" s="642"/>
      <c r="KSW6" s="642"/>
      <c r="KSX6" s="642"/>
      <c r="KSY6" s="642"/>
      <c r="KSZ6" s="642"/>
      <c r="KTA6" s="642"/>
      <c r="KTB6" s="642"/>
      <c r="KTC6" s="642"/>
      <c r="KTD6" s="642"/>
      <c r="KTE6" s="642"/>
      <c r="KTF6" s="642"/>
      <c r="KTG6" s="642"/>
      <c r="KTH6" s="642"/>
      <c r="KTI6" s="642"/>
      <c r="KTJ6" s="642"/>
      <c r="KTK6" s="642"/>
      <c r="KTL6" s="642"/>
      <c r="KTM6" s="642"/>
      <c r="KTN6" s="642"/>
      <c r="KTO6" s="642"/>
      <c r="KTP6" s="642"/>
      <c r="KTQ6" s="642"/>
      <c r="KTR6" s="642"/>
      <c r="KTS6" s="642"/>
      <c r="KTT6" s="642"/>
      <c r="KTU6" s="642"/>
      <c r="KTV6" s="642"/>
      <c r="KTW6" s="642"/>
      <c r="KTX6" s="642"/>
      <c r="KTY6" s="642"/>
      <c r="KTZ6" s="642"/>
      <c r="KUA6" s="642"/>
      <c r="KUB6" s="642"/>
      <c r="KUC6" s="642"/>
      <c r="KUD6" s="642"/>
      <c r="KUE6" s="642"/>
      <c r="KUF6" s="642"/>
      <c r="KUG6" s="642"/>
      <c r="KUH6" s="642"/>
      <c r="KUI6" s="642"/>
      <c r="KUJ6" s="642"/>
      <c r="KUK6" s="642"/>
      <c r="KUL6" s="642"/>
      <c r="KUM6" s="642"/>
      <c r="KUN6" s="642"/>
      <c r="KUO6" s="642"/>
      <c r="KUP6" s="642"/>
      <c r="KUQ6" s="642"/>
      <c r="KUR6" s="642"/>
      <c r="KUS6" s="642"/>
      <c r="KUT6" s="642"/>
      <c r="KUU6" s="642"/>
      <c r="KUV6" s="642"/>
      <c r="KUW6" s="642"/>
      <c r="KUX6" s="642"/>
      <c r="KUY6" s="642"/>
      <c r="KUZ6" s="642"/>
      <c r="KVA6" s="642"/>
      <c r="KVB6" s="642"/>
      <c r="KVC6" s="642"/>
      <c r="KVD6" s="642"/>
      <c r="KVE6" s="642"/>
      <c r="KVF6" s="642"/>
      <c r="KVG6" s="642"/>
      <c r="KVH6" s="642"/>
      <c r="KVI6" s="642"/>
      <c r="KVJ6" s="642"/>
      <c r="KVK6" s="642"/>
      <c r="KVL6" s="642"/>
      <c r="KVM6" s="642"/>
      <c r="KVN6" s="642"/>
      <c r="KVO6" s="642"/>
      <c r="KVP6" s="642"/>
      <c r="KVQ6" s="642"/>
      <c r="KVR6" s="642"/>
      <c r="KVS6" s="642"/>
      <c r="KVT6" s="642"/>
      <c r="KVU6" s="642"/>
      <c r="KVV6" s="642"/>
      <c r="KVW6" s="642"/>
      <c r="KVX6" s="642"/>
      <c r="KVY6" s="642"/>
      <c r="KVZ6" s="642"/>
      <c r="KWA6" s="642"/>
      <c r="KWB6" s="642"/>
      <c r="KWC6" s="642"/>
      <c r="KWD6" s="642"/>
      <c r="KWE6" s="642"/>
      <c r="KWF6" s="642"/>
      <c r="KWG6" s="642"/>
      <c r="KWH6" s="642"/>
      <c r="KWI6" s="642"/>
      <c r="KWJ6" s="642"/>
      <c r="KWK6" s="642"/>
      <c r="KWL6" s="642"/>
      <c r="KWM6" s="642"/>
      <c r="KWN6" s="642"/>
      <c r="KWO6" s="642"/>
      <c r="KWP6" s="642"/>
      <c r="KWQ6" s="642"/>
      <c r="KWR6" s="642"/>
      <c r="KWS6" s="642"/>
      <c r="KWT6" s="642"/>
      <c r="KWU6" s="642"/>
      <c r="KWV6" s="642"/>
      <c r="KWW6" s="642"/>
      <c r="KWX6" s="642"/>
      <c r="KWY6" s="642"/>
      <c r="KWZ6" s="642"/>
      <c r="KXA6" s="642"/>
      <c r="KXB6" s="642"/>
      <c r="KXC6" s="642"/>
      <c r="KXD6" s="642"/>
      <c r="KXE6" s="642"/>
      <c r="KXF6" s="642"/>
      <c r="KXG6" s="642"/>
      <c r="KXH6" s="642"/>
      <c r="KXI6" s="642"/>
      <c r="KXJ6" s="642"/>
      <c r="KXK6" s="642"/>
      <c r="KXL6" s="642"/>
      <c r="KXM6" s="642"/>
      <c r="KXN6" s="642"/>
      <c r="KXO6" s="642"/>
      <c r="KXP6" s="642"/>
      <c r="KXQ6" s="642"/>
      <c r="KXR6" s="642"/>
      <c r="KXS6" s="642"/>
      <c r="KXT6" s="642"/>
      <c r="KXU6" s="642"/>
      <c r="KXV6" s="642"/>
      <c r="KXW6" s="642"/>
      <c r="KXX6" s="642"/>
      <c r="KXY6" s="642"/>
      <c r="KXZ6" s="642"/>
      <c r="KYA6" s="642"/>
      <c r="KYB6" s="642"/>
      <c r="KYC6" s="642"/>
      <c r="KYD6" s="642"/>
      <c r="KYE6" s="642"/>
      <c r="KYF6" s="642"/>
      <c r="KYG6" s="642"/>
      <c r="KYH6" s="642"/>
      <c r="KYI6" s="642"/>
      <c r="KYJ6" s="642"/>
      <c r="KYK6" s="642"/>
      <c r="KYL6" s="642"/>
      <c r="KYM6" s="642"/>
      <c r="KYN6" s="642"/>
      <c r="KYO6" s="642"/>
      <c r="KYP6" s="642"/>
      <c r="KYQ6" s="642"/>
      <c r="KYR6" s="642"/>
      <c r="KYS6" s="642"/>
      <c r="KYT6" s="642"/>
      <c r="KYU6" s="642"/>
      <c r="KYV6" s="642"/>
      <c r="KYW6" s="642"/>
      <c r="KYX6" s="642"/>
      <c r="KYY6" s="642"/>
      <c r="KYZ6" s="642"/>
      <c r="KZA6" s="642"/>
      <c r="KZB6" s="642"/>
      <c r="KZC6" s="642"/>
      <c r="KZD6" s="642"/>
      <c r="KZE6" s="642"/>
      <c r="KZF6" s="642"/>
      <c r="KZG6" s="642"/>
      <c r="KZH6" s="642"/>
      <c r="KZI6" s="642"/>
      <c r="KZJ6" s="642"/>
      <c r="KZK6" s="642"/>
      <c r="KZL6" s="642"/>
      <c r="KZM6" s="642"/>
      <c r="KZN6" s="642"/>
      <c r="KZO6" s="642"/>
      <c r="KZP6" s="642"/>
      <c r="KZQ6" s="642"/>
      <c r="KZR6" s="642"/>
      <c r="KZS6" s="642"/>
      <c r="KZT6" s="642"/>
      <c r="KZU6" s="642"/>
      <c r="KZV6" s="642"/>
      <c r="KZW6" s="642"/>
      <c r="KZX6" s="642"/>
      <c r="KZY6" s="642"/>
      <c r="KZZ6" s="642"/>
      <c r="LAA6" s="642"/>
      <c r="LAB6" s="642"/>
      <c r="LAC6" s="642"/>
      <c r="LAD6" s="642"/>
      <c r="LAE6" s="642"/>
      <c r="LAF6" s="642"/>
      <c r="LAG6" s="642"/>
      <c r="LAH6" s="642"/>
      <c r="LAI6" s="642"/>
      <c r="LAJ6" s="642"/>
      <c r="LAK6" s="642"/>
      <c r="LAL6" s="642"/>
      <c r="LAM6" s="642"/>
      <c r="LAN6" s="642"/>
      <c r="LAO6" s="642"/>
      <c r="LAP6" s="642"/>
      <c r="LAQ6" s="642"/>
      <c r="LAR6" s="642"/>
      <c r="LAS6" s="642"/>
      <c r="LAT6" s="642"/>
      <c r="LAU6" s="642"/>
      <c r="LAV6" s="642"/>
      <c r="LAW6" s="642"/>
      <c r="LAX6" s="642"/>
      <c r="LAY6" s="642"/>
      <c r="LAZ6" s="642"/>
      <c r="LBA6" s="642"/>
      <c r="LBB6" s="642"/>
      <c r="LBC6" s="642"/>
      <c r="LBD6" s="642"/>
      <c r="LBE6" s="642"/>
      <c r="LBF6" s="642"/>
      <c r="LBG6" s="642"/>
      <c r="LBH6" s="642"/>
      <c r="LBI6" s="642"/>
      <c r="LBJ6" s="642"/>
      <c r="LBK6" s="642"/>
      <c r="LBL6" s="642"/>
      <c r="LBM6" s="642"/>
      <c r="LBN6" s="642"/>
      <c r="LBO6" s="642"/>
      <c r="LBP6" s="642"/>
      <c r="LBQ6" s="642"/>
      <c r="LBR6" s="642"/>
      <c r="LBS6" s="642"/>
      <c r="LBT6" s="642"/>
      <c r="LBU6" s="642"/>
      <c r="LBV6" s="642"/>
      <c r="LBW6" s="642"/>
      <c r="LBX6" s="642"/>
      <c r="LBY6" s="642"/>
      <c r="LBZ6" s="642"/>
      <c r="LCA6" s="642"/>
      <c r="LCB6" s="642"/>
      <c r="LCC6" s="642"/>
      <c r="LCD6" s="642"/>
      <c r="LCE6" s="642"/>
      <c r="LCF6" s="642"/>
      <c r="LCG6" s="642"/>
      <c r="LCH6" s="642"/>
      <c r="LCI6" s="642"/>
      <c r="LCJ6" s="642"/>
      <c r="LCK6" s="642"/>
      <c r="LCL6" s="642"/>
      <c r="LCM6" s="642"/>
      <c r="LCN6" s="642"/>
      <c r="LCO6" s="642"/>
      <c r="LCP6" s="642"/>
      <c r="LCQ6" s="642"/>
      <c r="LCR6" s="642"/>
      <c r="LCS6" s="642"/>
      <c r="LCT6" s="642"/>
      <c r="LCU6" s="642"/>
      <c r="LCV6" s="642"/>
      <c r="LCW6" s="642"/>
      <c r="LCX6" s="642"/>
      <c r="LCY6" s="642"/>
      <c r="LCZ6" s="642"/>
      <c r="LDA6" s="642"/>
      <c r="LDB6" s="642"/>
      <c r="LDC6" s="642"/>
      <c r="LDD6" s="642"/>
      <c r="LDE6" s="642"/>
      <c r="LDF6" s="642"/>
      <c r="LDG6" s="642"/>
      <c r="LDH6" s="642"/>
      <c r="LDI6" s="642"/>
      <c r="LDJ6" s="642"/>
      <c r="LDK6" s="642"/>
      <c r="LDL6" s="642"/>
      <c r="LDM6" s="642"/>
      <c r="LDN6" s="642"/>
      <c r="LDO6" s="642"/>
      <c r="LDP6" s="642"/>
      <c r="LDQ6" s="642"/>
      <c r="LDR6" s="642"/>
      <c r="LDS6" s="642"/>
      <c r="LDT6" s="642"/>
      <c r="LDU6" s="642"/>
      <c r="LDV6" s="642"/>
      <c r="LDW6" s="642"/>
      <c r="LDX6" s="642"/>
      <c r="LDY6" s="642"/>
      <c r="LDZ6" s="642"/>
      <c r="LEA6" s="642"/>
      <c r="LEB6" s="642"/>
      <c r="LEC6" s="642"/>
      <c r="LED6" s="642"/>
      <c r="LEE6" s="642"/>
      <c r="LEF6" s="642"/>
      <c r="LEG6" s="642"/>
      <c r="LEH6" s="642"/>
      <c r="LEI6" s="642"/>
      <c r="LEJ6" s="642"/>
      <c r="LEK6" s="642"/>
      <c r="LEL6" s="642"/>
      <c r="LEM6" s="642"/>
      <c r="LEN6" s="642"/>
      <c r="LEO6" s="642"/>
      <c r="LEP6" s="642"/>
      <c r="LEQ6" s="642"/>
      <c r="LER6" s="642"/>
      <c r="LES6" s="642"/>
      <c r="LET6" s="642"/>
      <c r="LEU6" s="642"/>
      <c r="LEV6" s="642"/>
      <c r="LEW6" s="642"/>
      <c r="LEX6" s="642"/>
      <c r="LEY6" s="642"/>
      <c r="LEZ6" s="642"/>
      <c r="LFA6" s="642"/>
      <c r="LFB6" s="642"/>
      <c r="LFC6" s="642"/>
      <c r="LFD6" s="642"/>
      <c r="LFE6" s="642"/>
      <c r="LFF6" s="642"/>
      <c r="LFG6" s="642"/>
      <c r="LFH6" s="642"/>
      <c r="LFI6" s="642"/>
      <c r="LFJ6" s="642"/>
      <c r="LFK6" s="642"/>
      <c r="LFL6" s="642"/>
      <c r="LFM6" s="642"/>
      <c r="LFN6" s="642"/>
      <c r="LFO6" s="642"/>
      <c r="LFP6" s="642"/>
      <c r="LFQ6" s="642"/>
      <c r="LFR6" s="642"/>
      <c r="LFS6" s="642"/>
      <c r="LFT6" s="642"/>
      <c r="LFU6" s="642"/>
      <c r="LFV6" s="642"/>
      <c r="LFW6" s="642"/>
      <c r="LFX6" s="642"/>
      <c r="LFY6" s="642"/>
      <c r="LFZ6" s="642"/>
      <c r="LGA6" s="642"/>
      <c r="LGB6" s="642"/>
      <c r="LGC6" s="642"/>
      <c r="LGD6" s="642"/>
      <c r="LGE6" s="642"/>
      <c r="LGF6" s="642"/>
      <c r="LGG6" s="642"/>
      <c r="LGH6" s="642"/>
      <c r="LGI6" s="642"/>
      <c r="LGJ6" s="642"/>
      <c r="LGK6" s="642"/>
      <c r="LGL6" s="642"/>
      <c r="LGM6" s="642"/>
      <c r="LGN6" s="642"/>
      <c r="LGO6" s="642"/>
      <c r="LGP6" s="642"/>
      <c r="LGQ6" s="642"/>
      <c r="LGR6" s="642"/>
      <c r="LGS6" s="642"/>
      <c r="LGT6" s="642"/>
      <c r="LGU6" s="642"/>
      <c r="LGV6" s="642"/>
      <c r="LGW6" s="642"/>
      <c r="LGX6" s="642"/>
      <c r="LGY6" s="642"/>
      <c r="LGZ6" s="642"/>
      <c r="LHA6" s="642"/>
      <c r="LHB6" s="642"/>
      <c r="LHC6" s="642"/>
      <c r="LHD6" s="642"/>
      <c r="LHE6" s="642"/>
      <c r="LHF6" s="642"/>
      <c r="LHG6" s="642"/>
      <c r="LHH6" s="642"/>
      <c r="LHI6" s="642"/>
      <c r="LHJ6" s="642"/>
      <c r="LHK6" s="642"/>
      <c r="LHL6" s="642"/>
      <c r="LHM6" s="642"/>
      <c r="LHN6" s="642"/>
      <c r="LHO6" s="642"/>
      <c r="LHP6" s="642"/>
      <c r="LHQ6" s="642"/>
      <c r="LHR6" s="642"/>
      <c r="LHS6" s="642"/>
      <c r="LHT6" s="642"/>
      <c r="LHU6" s="642"/>
      <c r="LHV6" s="642"/>
      <c r="LHW6" s="642"/>
      <c r="LHX6" s="642"/>
      <c r="LHY6" s="642"/>
      <c r="LHZ6" s="642"/>
      <c r="LIA6" s="642"/>
      <c r="LIB6" s="642"/>
      <c r="LIC6" s="642"/>
      <c r="LID6" s="642"/>
      <c r="LIE6" s="642"/>
      <c r="LIF6" s="642"/>
      <c r="LIG6" s="642"/>
      <c r="LIH6" s="642"/>
      <c r="LII6" s="642"/>
      <c r="LIJ6" s="642"/>
      <c r="LIK6" s="642"/>
      <c r="LIL6" s="642"/>
      <c r="LIM6" s="642"/>
      <c r="LIN6" s="642"/>
      <c r="LIO6" s="642"/>
      <c r="LIP6" s="642"/>
      <c r="LIQ6" s="642"/>
      <c r="LIR6" s="642"/>
      <c r="LIS6" s="642"/>
      <c r="LIT6" s="642"/>
      <c r="LIU6" s="642"/>
      <c r="LIV6" s="642"/>
      <c r="LIW6" s="642"/>
      <c r="LIX6" s="642"/>
      <c r="LIY6" s="642"/>
      <c r="LIZ6" s="642"/>
      <c r="LJA6" s="642"/>
      <c r="LJB6" s="642"/>
      <c r="LJC6" s="642"/>
      <c r="LJD6" s="642"/>
      <c r="LJE6" s="642"/>
      <c r="LJF6" s="642"/>
      <c r="LJG6" s="642"/>
      <c r="LJH6" s="642"/>
      <c r="LJI6" s="642"/>
      <c r="LJJ6" s="642"/>
      <c r="LJK6" s="642"/>
      <c r="LJL6" s="642"/>
      <c r="LJM6" s="642"/>
      <c r="LJN6" s="642"/>
      <c r="LJO6" s="642"/>
      <c r="LJP6" s="642"/>
      <c r="LJQ6" s="642"/>
      <c r="LJR6" s="642"/>
      <c r="LJS6" s="642"/>
      <c r="LJT6" s="642"/>
      <c r="LJU6" s="642"/>
      <c r="LJV6" s="642"/>
      <c r="LJW6" s="642"/>
      <c r="LJX6" s="642"/>
      <c r="LJY6" s="642"/>
      <c r="LJZ6" s="642"/>
      <c r="LKA6" s="642"/>
      <c r="LKB6" s="642"/>
      <c r="LKC6" s="642"/>
      <c r="LKD6" s="642"/>
      <c r="LKE6" s="642"/>
      <c r="LKF6" s="642"/>
      <c r="LKG6" s="642"/>
      <c r="LKH6" s="642"/>
      <c r="LKI6" s="642"/>
      <c r="LKJ6" s="642"/>
      <c r="LKK6" s="642"/>
      <c r="LKL6" s="642"/>
      <c r="LKM6" s="642"/>
      <c r="LKN6" s="642"/>
      <c r="LKO6" s="642"/>
      <c r="LKP6" s="642"/>
      <c r="LKQ6" s="642"/>
      <c r="LKR6" s="642"/>
      <c r="LKS6" s="642"/>
      <c r="LKT6" s="642"/>
      <c r="LKU6" s="642"/>
      <c r="LKV6" s="642"/>
      <c r="LKW6" s="642"/>
      <c r="LKX6" s="642"/>
      <c r="LKY6" s="642"/>
      <c r="LKZ6" s="642"/>
      <c r="LLA6" s="642"/>
      <c r="LLB6" s="642"/>
      <c r="LLC6" s="642"/>
      <c r="LLD6" s="642"/>
      <c r="LLE6" s="642"/>
      <c r="LLF6" s="642"/>
      <c r="LLG6" s="642"/>
      <c r="LLH6" s="642"/>
      <c r="LLI6" s="642"/>
      <c r="LLJ6" s="642"/>
      <c r="LLK6" s="642"/>
      <c r="LLL6" s="642"/>
      <c r="LLM6" s="642"/>
      <c r="LLN6" s="642"/>
      <c r="LLO6" s="642"/>
      <c r="LLP6" s="642"/>
      <c r="LLQ6" s="642"/>
      <c r="LLR6" s="642"/>
      <c r="LLS6" s="642"/>
      <c r="LLT6" s="642"/>
      <c r="LLU6" s="642"/>
      <c r="LLV6" s="642"/>
      <c r="LLW6" s="642"/>
      <c r="LLX6" s="642"/>
      <c r="LLY6" s="642"/>
      <c r="LLZ6" s="642"/>
      <c r="LMA6" s="642"/>
      <c r="LMB6" s="642"/>
      <c r="LMC6" s="642"/>
      <c r="LMD6" s="642"/>
      <c r="LME6" s="642"/>
      <c r="LMF6" s="642"/>
      <c r="LMG6" s="642"/>
      <c r="LMH6" s="642"/>
      <c r="LMI6" s="642"/>
      <c r="LMJ6" s="642"/>
      <c r="LMK6" s="642"/>
      <c r="LML6" s="642"/>
      <c r="LMM6" s="642"/>
      <c r="LMN6" s="642"/>
      <c r="LMO6" s="642"/>
      <c r="LMP6" s="642"/>
      <c r="LMQ6" s="642"/>
      <c r="LMR6" s="642"/>
      <c r="LMS6" s="642"/>
      <c r="LMT6" s="642"/>
      <c r="LMU6" s="642"/>
      <c r="LMV6" s="642"/>
      <c r="LMW6" s="642"/>
      <c r="LMX6" s="642"/>
      <c r="LMY6" s="642"/>
      <c r="LMZ6" s="642"/>
      <c r="LNA6" s="642"/>
      <c r="LNB6" s="642"/>
      <c r="LNC6" s="642"/>
      <c r="LND6" s="642"/>
      <c r="LNE6" s="642"/>
      <c r="LNF6" s="642"/>
      <c r="LNG6" s="642"/>
      <c r="LNH6" s="642"/>
      <c r="LNI6" s="642"/>
      <c r="LNJ6" s="642"/>
      <c r="LNK6" s="642"/>
      <c r="LNL6" s="642"/>
      <c r="LNM6" s="642"/>
      <c r="LNN6" s="642"/>
      <c r="LNO6" s="642"/>
      <c r="LNP6" s="642"/>
      <c r="LNQ6" s="642"/>
      <c r="LNR6" s="642"/>
      <c r="LNS6" s="642"/>
      <c r="LNT6" s="642"/>
      <c r="LNU6" s="642"/>
      <c r="LNV6" s="642"/>
      <c r="LNW6" s="642"/>
      <c r="LNX6" s="642"/>
      <c r="LNY6" s="642"/>
      <c r="LNZ6" s="642"/>
      <c r="LOA6" s="642"/>
      <c r="LOB6" s="642"/>
      <c r="LOC6" s="642"/>
      <c r="LOD6" s="642"/>
      <c r="LOE6" s="642"/>
      <c r="LOF6" s="642"/>
      <c r="LOG6" s="642"/>
      <c r="LOH6" s="642"/>
      <c r="LOI6" s="642"/>
      <c r="LOJ6" s="642"/>
      <c r="LOK6" s="642"/>
      <c r="LOL6" s="642"/>
      <c r="LOM6" s="642"/>
      <c r="LON6" s="642"/>
      <c r="LOO6" s="642"/>
      <c r="LOP6" s="642"/>
      <c r="LOQ6" s="642"/>
      <c r="LOR6" s="642"/>
      <c r="LOS6" s="642"/>
      <c r="LOT6" s="642"/>
      <c r="LOU6" s="642"/>
      <c r="LOV6" s="642"/>
      <c r="LOW6" s="642"/>
      <c r="LOX6" s="642"/>
      <c r="LOY6" s="642"/>
      <c r="LOZ6" s="642"/>
      <c r="LPA6" s="642"/>
      <c r="LPB6" s="642"/>
      <c r="LPC6" s="642"/>
      <c r="LPD6" s="642"/>
      <c r="LPE6" s="642"/>
      <c r="LPF6" s="642"/>
      <c r="LPG6" s="642"/>
      <c r="LPH6" s="642"/>
      <c r="LPI6" s="642"/>
      <c r="LPJ6" s="642"/>
      <c r="LPK6" s="642"/>
      <c r="LPL6" s="642"/>
      <c r="LPM6" s="642"/>
      <c r="LPN6" s="642"/>
      <c r="LPO6" s="642"/>
      <c r="LPP6" s="642"/>
      <c r="LPQ6" s="642"/>
      <c r="LPR6" s="642"/>
      <c r="LPS6" s="642"/>
      <c r="LPT6" s="642"/>
      <c r="LPU6" s="642"/>
      <c r="LPV6" s="642"/>
      <c r="LPW6" s="642"/>
      <c r="LPX6" s="642"/>
      <c r="LPY6" s="642"/>
      <c r="LPZ6" s="642"/>
      <c r="LQA6" s="642"/>
      <c r="LQB6" s="642"/>
      <c r="LQC6" s="642"/>
      <c r="LQD6" s="642"/>
      <c r="LQE6" s="642"/>
      <c r="LQF6" s="642"/>
      <c r="LQG6" s="642"/>
      <c r="LQH6" s="642"/>
      <c r="LQI6" s="642"/>
      <c r="LQJ6" s="642"/>
      <c r="LQK6" s="642"/>
      <c r="LQL6" s="642"/>
      <c r="LQM6" s="642"/>
      <c r="LQN6" s="642"/>
      <c r="LQO6" s="642"/>
      <c r="LQP6" s="642"/>
      <c r="LQQ6" s="642"/>
      <c r="LQR6" s="642"/>
      <c r="LQS6" s="642"/>
      <c r="LQT6" s="642"/>
      <c r="LQU6" s="642"/>
      <c r="LQV6" s="642"/>
      <c r="LQW6" s="642"/>
      <c r="LQX6" s="642"/>
      <c r="LQY6" s="642"/>
      <c r="LQZ6" s="642"/>
      <c r="LRA6" s="642"/>
      <c r="LRB6" s="642"/>
      <c r="LRC6" s="642"/>
      <c r="LRD6" s="642"/>
      <c r="LRE6" s="642"/>
      <c r="LRF6" s="642"/>
      <c r="LRG6" s="642"/>
      <c r="LRH6" s="642"/>
      <c r="LRI6" s="642"/>
      <c r="LRJ6" s="642"/>
      <c r="LRK6" s="642"/>
      <c r="LRL6" s="642"/>
      <c r="LRM6" s="642"/>
      <c r="LRN6" s="642"/>
      <c r="LRO6" s="642"/>
      <c r="LRP6" s="642"/>
      <c r="LRQ6" s="642"/>
      <c r="LRR6" s="642"/>
      <c r="LRS6" s="642"/>
      <c r="LRT6" s="642"/>
      <c r="LRU6" s="642"/>
      <c r="LRV6" s="642"/>
      <c r="LRW6" s="642"/>
      <c r="LRX6" s="642"/>
      <c r="LRY6" s="642"/>
      <c r="LRZ6" s="642"/>
      <c r="LSA6" s="642"/>
      <c r="LSB6" s="642"/>
      <c r="LSC6" s="642"/>
      <c r="LSD6" s="642"/>
      <c r="LSE6" s="642"/>
      <c r="LSF6" s="642"/>
      <c r="LSG6" s="642"/>
      <c r="LSH6" s="642"/>
      <c r="LSI6" s="642"/>
      <c r="LSJ6" s="642"/>
      <c r="LSK6" s="642"/>
      <c r="LSL6" s="642"/>
      <c r="LSM6" s="642"/>
      <c r="LSN6" s="642"/>
      <c r="LSO6" s="642"/>
      <c r="LSP6" s="642"/>
      <c r="LSQ6" s="642"/>
      <c r="LSR6" s="642"/>
      <c r="LSS6" s="642"/>
      <c r="LST6" s="642"/>
      <c r="LSU6" s="642"/>
      <c r="LSV6" s="642"/>
      <c r="LSW6" s="642"/>
      <c r="LSX6" s="642"/>
      <c r="LSY6" s="642"/>
      <c r="LSZ6" s="642"/>
      <c r="LTA6" s="642"/>
      <c r="LTB6" s="642"/>
      <c r="LTC6" s="642"/>
      <c r="LTD6" s="642"/>
      <c r="LTE6" s="642"/>
      <c r="LTF6" s="642"/>
      <c r="LTG6" s="642"/>
      <c r="LTH6" s="642"/>
      <c r="LTI6" s="642"/>
      <c r="LTJ6" s="642"/>
      <c r="LTK6" s="642"/>
      <c r="LTL6" s="642"/>
      <c r="LTM6" s="642"/>
      <c r="LTN6" s="642"/>
      <c r="LTO6" s="642"/>
      <c r="LTP6" s="642"/>
      <c r="LTQ6" s="642"/>
      <c r="LTR6" s="642"/>
      <c r="LTS6" s="642"/>
      <c r="LTT6" s="642"/>
      <c r="LTU6" s="642"/>
      <c r="LTV6" s="642"/>
      <c r="LTW6" s="642"/>
      <c r="LTX6" s="642"/>
      <c r="LTY6" s="642"/>
      <c r="LTZ6" s="642"/>
      <c r="LUA6" s="642"/>
      <c r="LUB6" s="642"/>
      <c r="LUC6" s="642"/>
      <c r="LUD6" s="642"/>
      <c r="LUE6" s="642"/>
      <c r="LUF6" s="642"/>
      <c r="LUG6" s="642"/>
      <c r="LUH6" s="642"/>
      <c r="LUI6" s="642"/>
      <c r="LUJ6" s="642"/>
      <c r="LUK6" s="642"/>
      <c r="LUL6" s="642"/>
      <c r="LUM6" s="642"/>
      <c r="LUN6" s="642"/>
      <c r="LUO6" s="642"/>
      <c r="LUP6" s="642"/>
      <c r="LUQ6" s="642"/>
      <c r="LUR6" s="642"/>
      <c r="LUS6" s="642"/>
      <c r="LUT6" s="642"/>
      <c r="LUU6" s="642"/>
      <c r="LUV6" s="642"/>
      <c r="LUW6" s="642"/>
      <c r="LUX6" s="642"/>
      <c r="LUY6" s="642"/>
      <c r="LUZ6" s="642"/>
      <c r="LVA6" s="642"/>
      <c r="LVB6" s="642"/>
      <c r="LVC6" s="642"/>
      <c r="LVD6" s="642"/>
      <c r="LVE6" s="642"/>
      <c r="LVF6" s="642"/>
      <c r="LVG6" s="642"/>
      <c r="LVH6" s="642"/>
      <c r="LVI6" s="642"/>
      <c r="LVJ6" s="642"/>
      <c r="LVK6" s="642"/>
      <c r="LVL6" s="642"/>
      <c r="LVM6" s="642"/>
      <c r="LVN6" s="642"/>
      <c r="LVO6" s="642"/>
      <c r="LVP6" s="642"/>
      <c r="LVQ6" s="642"/>
      <c r="LVR6" s="642"/>
      <c r="LVS6" s="642"/>
      <c r="LVT6" s="642"/>
      <c r="LVU6" s="642"/>
      <c r="LVV6" s="642"/>
      <c r="LVW6" s="642"/>
      <c r="LVX6" s="642"/>
      <c r="LVY6" s="642"/>
      <c r="LVZ6" s="642"/>
      <c r="LWA6" s="642"/>
      <c r="LWB6" s="642"/>
      <c r="LWC6" s="642"/>
      <c r="LWD6" s="642"/>
      <c r="LWE6" s="642"/>
      <c r="LWF6" s="642"/>
      <c r="LWG6" s="642"/>
      <c r="LWH6" s="642"/>
      <c r="LWI6" s="642"/>
      <c r="LWJ6" s="642"/>
      <c r="LWK6" s="642"/>
      <c r="LWL6" s="642"/>
      <c r="LWM6" s="642"/>
      <c r="LWN6" s="642"/>
      <c r="LWO6" s="642"/>
      <c r="LWP6" s="642"/>
      <c r="LWQ6" s="642"/>
      <c r="LWR6" s="642"/>
      <c r="LWS6" s="642"/>
      <c r="LWT6" s="642"/>
      <c r="LWU6" s="642"/>
      <c r="LWV6" s="642"/>
      <c r="LWW6" s="642"/>
      <c r="LWX6" s="642"/>
      <c r="LWY6" s="642"/>
      <c r="LWZ6" s="642"/>
      <c r="LXA6" s="642"/>
      <c r="LXB6" s="642"/>
      <c r="LXC6" s="642"/>
      <c r="LXD6" s="642"/>
      <c r="LXE6" s="642"/>
      <c r="LXF6" s="642"/>
      <c r="LXG6" s="642"/>
      <c r="LXH6" s="642"/>
      <c r="LXI6" s="642"/>
      <c r="LXJ6" s="642"/>
      <c r="LXK6" s="642"/>
      <c r="LXL6" s="642"/>
      <c r="LXM6" s="642"/>
      <c r="LXN6" s="642"/>
      <c r="LXO6" s="642"/>
      <c r="LXP6" s="642"/>
      <c r="LXQ6" s="642"/>
      <c r="LXR6" s="642"/>
      <c r="LXS6" s="642"/>
      <c r="LXT6" s="642"/>
      <c r="LXU6" s="642"/>
      <c r="LXV6" s="642"/>
      <c r="LXW6" s="642"/>
      <c r="LXX6" s="642"/>
      <c r="LXY6" s="642"/>
      <c r="LXZ6" s="642"/>
      <c r="LYA6" s="642"/>
      <c r="LYB6" s="642"/>
      <c r="LYC6" s="642"/>
      <c r="LYD6" s="642"/>
      <c r="LYE6" s="642"/>
      <c r="LYF6" s="642"/>
      <c r="LYG6" s="642"/>
      <c r="LYH6" s="642"/>
      <c r="LYI6" s="642"/>
      <c r="LYJ6" s="642"/>
      <c r="LYK6" s="642"/>
      <c r="LYL6" s="642"/>
      <c r="LYM6" s="642"/>
      <c r="LYN6" s="642"/>
      <c r="LYO6" s="642"/>
      <c r="LYP6" s="642"/>
      <c r="LYQ6" s="642"/>
      <c r="LYR6" s="642"/>
      <c r="LYS6" s="642"/>
      <c r="LYT6" s="642"/>
      <c r="LYU6" s="642"/>
      <c r="LYV6" s="642"/>
      <c r="LYW6" s="642"/>
      <c r="LYX6" s="642"/>
      <c r="LYY6" s="642"/>
      <c r="LYZ6" s="642"/>
      <c r="LZA6" s="642"/>
      <c r="LZB6" s="642"/>
      <c r="LZC6" s="642"/>
      <c r="LZD6" s="642"/>
      <c r="LZE6" s="642"/>
      <c r="LZF6" s="642"/>
      <c r="LZG6" s="642"/>
      <c r="LZH6" s="642"/>
      <c r="LZI6" s="642"/>
      <c r="LZJ6" s="642"/>
      <c r="LZK6" s="642"/>
      <c r="LZL6" s="642"/>
      <c r="LZM6" s="642"/>
      <c r="LZN6" s="642"/>
      <c r="LZO6" s="642"/>
      <c r="LZP6" s="642"/>
      <c r="LZQ6" s="642"/>
      <c r="LZR6" s="642"/>
      <c r="LZS6" s="642"/>
      <c r="LZT6" s="642"/>
      <c r="LZU6" s="642"/>
      <c r="LZV6" s="642"/>
      <c r="LZW6" s="642"/>
      <c r="LZX6" s="642"/>
      <c r="LZY6" s="642"/>
      <c r="LZZ6" s="642"/>
      <c r="MAA6" s="642"/>
      <c r="MAB6" s="642"/>
      <c r="MAC6" s="642"/>
      <c r="MAD6" s="642"/>
      <c r="MAE6" s="642"/>
      <c r="MAF6" s="642"/>
      <c r="MAG6" s="642"/>
      <c r="MAH6" s="642"/>
      <c r="MAI6" s="642"/>
      <c r="MAJ6" s="642"/>
      <c r="MAK6" s="642"/>
      <c r="MAL6" s="642"/>
      <c r="MAM6" s="642"/>
      <c r="MAN6" s="642"/>
      <c r="MAO6" s="642"/>
      <c r="MAP6" s="642"/>
      <c r="MAQ6" s="642"/>
      <c r="MAR6" s="642"/>
      <c r="MAS6" s="642"/>
      <c r="MAT6" s="642"/>
      <c r="MAU6" s="642"/>
      <c r="MAV6" s="642"/>
      <c r="MAW6" s="642"/>
      <c r="MAX6" s="642"/>
      <c r="MAY6" s="642"/>
      <c r="MAZ6" s="642"/>
      <c r="MBA6" s="642"/>
      <c r="MBB6" s="642"/>
      <c r="MBC6" s="642"/>
      <c r="MBD6" s="642"/>
      <c r="MBE6" s="642"/>
      <c r="MBF6" s="642"/>
      <c r="MBG6" s="642"/>
      <c r="MBH6" s="642"/>
      <c r="MBI6" s="642"/>
      <c r="MBJ6" s="642"/>
      <c r="MBK6" s="642"/>
      <c r="MBL6" s="642"/>
      <c r="MBM6" s="642"/>
      <c r="MBN6" s="642"/>
      <c r="MBO6" s="642"/>
      <c r="MBP6" s="642"/>
      <c r="MBQ6" s="642"/>
      <c r="MBR6" s="642"/>
      <c r="MBS6" s="642"/>
      <c r="MBT6" s="642"/>
      <c r="MBU6" s="642"/>
      <c r="MBV6" s="642"/>
      <c r="MBW6" s="642"/>
      <c r="MBX6" s="642"/>
      <c r="MBY6" s="642"/>
      <c r="MBZ6" s="642"/>
      <c r="MCA6" s="642"/>
      <c r="MCB6" s="642"/>
      <c r="MCC6" s="642"/>
      <c r="MCD6" s="642"/>
      <c r="MCE6" s="642"/>
      <c r="MCF6" s="642"/>
      <c r="MCG6" s="642"/>
      <c r="MCH6" s="642"/>
      <c r="MCI6" s="642"/>
      <c r="MCJ6" s="642"/>
      <c r="MCK6" s="642"/>
      <c r="MCL6" s="642"/>
      <c r="MCM6" s="642"/>
      <c r="MCN6" s="642"/>
      <c r="MCO6" s="642"/>
      <c r="MCP6" s="642"/>
      <c r="MCQ6" s="642"/>
      <c r="MCR6" s="642"/>
      <c r="MCS6" s="642"/>
      <c r="MCT6" s="642"/>
      <c r="MCU6" s="642"/>
      <c r="MCV6" s="642"/>
      <c r="MCW6" s="642"/>
      <c r="MCX6" s="642"/>
      <c r="MCY6" s="642"/>
      <c r="MCZ6" s="642"/>
      <c r="MDA6" s="642"/>
      <c r="MDB6" s="642"/>
      <c r="MDC6" s="642"/>
      <c r="MDD6" s="642"/>
      <c r="MDE6" s="642"/>
      <c r="MDF6" s="642"/>
      <c r="MDG6" s="642"/>
      <c r="MDH6" s="642"/>
      <c r="MDI6" s="642"/>
      <c r="MDJ6" s="642"/>
      <c r="MDK6" s="642"/>
      <c r="MDL6" s="642"/>
      <c r="MDM6" s="642"/>
      <c r="MDN6" s="642"/>
      <c r="MDO6" s="642"/>
      <c r="MDP6" s="642"/>
      <c r="MDQ6" s="642"/>
      <c r="MDR6" s="642"/>
      <c r="MDS6" s="642"/>
      <c r="MDT6" s="642"/>
      <c r="MDU6" s="642"/>
      <c r="MDV6" s="642"/>
      <c r="MDW6" s="642"/>
      <c r="MDX6" s="642"/>
      <c r="MDY6" s="642"/>
      <c r="MDZ6" s="642"/>
      <c r="MEA6" s="642"/>
      <c r="MEB6" s="642"/>
      <c r="MEC6" s="642"/>
      <c r="MED6" s="642"/>
      <c r="MEE6" s="642"/>
      <c r="MEF6" s="642"/>
      <c r="MEG6" s="642"/>
      <c r="MEH6" s="642"/>
      <c r="MEI6" s="642"/>
      <c r="MEJ6" s="642"/>
      <c r="MEK6" s="642"/>
      <c r="MEL6" s="642"/>
      <c r="MEM6" s="642"/>
      <c r="MEN6" s="642"/>
      <c r="MEO6" s="642"/>
      <c r="MEP6" s="642"/>
      <c r="MEQ6" s="642"/>
      <c r="MER6" s="642"/>
      <c r="MES6" s="642"/>
      <c r="MET6" s="642"/>
      <c r="MEU6" s="642"/>
      <c r="MEV6" s="642"/>
      <c r="MEW6" s="642"/>
      <c r="MEX6" s="642"/>
      <c r="MEY6" s="642"/>
      <c r="MEZ6" s="642"/>
      <c r="MFA6" s="642"/>
      <c r="MFB6" s="642"/>
      <c r="MFC6" s="642"/>
      <c r="MFD6" s="642"/>
      <c r="MFE6" s="642"/>
      <c r="MFF6" s="642"/>
      <c r="MFG6" s="642"/>
      <c r="MFH6" s="642"/>
      <c r="MFI6" s="642"/>
      <c r="MFJ6" s="642"/>
      <c r="MFK6" s="642"/>
      <c r="MFL6" s="642"/>
      <c r="MFM6" s="642"/>
      <c r="MFN6" s="642"/>
      <c r="MFO6" s="642"/>
      <c r="MFP6" s="642"/>
      <c r="MFQ6" s="642"/>
      <c r="MFR6" s="642"/>
      <c r="MFS6" s="642"/>
      <c r="MFT6" s="642"/>
      <c r="MFU6" s="642"/>
      <c r="MFV6" s="642"/>
      <c r="MFW6" s="642"/>
      <c r="MFX6" s="642"/>
      <c r="MFY6" s="642"/>
      <c r="MFZ6" s="642"/>
      <c r="MGA6" s="642"/>
      <c r="MGB6" s="642"/>
      <c r="MGC6" s="642"/>
      <c r="MGD6" s="642"/>
      <c r="MGE6" s="642"/>
      <c r="MGF6" s="642"/>
      <c r="MGG6" s="642"/>
      <c r="MGH6" s="642"/>
      <c r="MGI6" s="642"/>
      <c r="MGJ6" s="642"/>
      <c r="MGK6" s="642"/>
      <c r="MGL6" s="642"/>
      <c r="MGM6" s="642"/>
      <c r="MGN6" s="642"/>
      <c r="MGO6" s="642"/>
      <c r="MGP6" s="642"/>
      <c r="MGQ6" s="642"/>
      <c r="MGR6" s="642"/>
      <c r="MGS6" s="642"/>
      <c r="MGT6" s="642"/>
      <c r="MGU6" s="642"/>
      <c r="MGV6" s="642"/>
      <c r="MGW6" s="642"/>
      <c r="MGX6" s="642"/>
      <c r="MGY6" s="642"/>
      <c r="MGZ6" s="642"/>
      <c r="MHA6" s="642"/>
      <c r="MHB6" s="642"/>
      <c r="MHC6" s="642"/>
      <c r="MHD6" s="642"/>
      <c r="MHE6" s="642"/>
      <c r="MHF6" s="642"/>
      <c r="MHG6" s="642"/>
      <c r="MHH6" s="642"/>
      <c r="MHI6" s="642"/>
      <c r="MHJ6" s="642"/>
      <c r="MHK6" s="642"/>
      <c r="MHL6" s="642"/>
      <c r="MHM6" s="642"/>
      <c r="MHN6" s="642"/>
      <c r="MHO6" s="642"/>
      <c r="MHP6" s="642"/>
      <c r="MHQ6" s="642"/>
      <c r="MHR6" s="642"/>
      <c r="MHS6" s="642"/>
      <c r="MHT6" s="642"/>
      <c r="MHU6" s="642"/>
      <c r="MHV6" s="642"/>
      <c r="MHW6" s="642"/>
      <c r="MHX6" s="642"/>
      <c r="MHY6" s="642"/>
      <c r="MHZ6" s="642"/>
      <c r="MIA6" s="642"/>
      <c r="MIB6" s="642"/>
      <c r="MIC6" s="642"/>
      <c r="MID6" s="642"/>
      <c r="MIE6" s="642"/>
      <c r="MIF6" s="642"/>
      <c r="MIG6" s="642"/>
      <c r="MIH6" s="642"/>
      <c r="MII6" s="642"/>
      <c r="MIJ6" s="642"/>
      <c r="MIK6" s="642"/>
      <c r="MIL6" s="642"/>
      <c r="MIM6" s="642"/>
      <c r="MIN6" s="642"/>
      <c r="MIO6" s="642"/>
      <c r="MIP6" s="642"/>
      <c r="MIQ6" s="642"/>
      <c r="MIR6" s="642"/>
      <c r="MIS6" s="642"/>
      <c r="MIT6" s="642"/>
      <c r="MIU6" s="642"/>
      <c r="MIV6" s="642"/>
      <c r="MIW6" s="642"/>
      <c r="MIX6" s="642"/>
      <c r="MIY6" s="642"/>
      <c r="MIZ6" s="642"/>
      <c r="MJA6" s="642"/>
      <c r="MJB6" s="642"/>
      <c r="MJC6" s="642"/>
      <c r="MJD6" s="642"/>
      <c r="MJE6" s="642"/>
      <c r="MJF6" s="642"/>
      <c r="MJG6" s="642"/>
      <c r="MJH6" s="642"/>
      <c r="MJI6" s="642"/>
      <c r="MJJ6" s="642"/>
      <c r="MJK6" s="642"/>
      <c r="MJL6" s="642"/>
      <c r="MJM6" s="642"/>
      <c r="MJN6" s="642"/>
      <c r="MJO6" s="642"/>
      <c r="MJP6" s="642"/>
      <c r="MJQ6" s="642"/>
      <c r="MJR6" s="642"/>
      <c r="MJS6" s="642"/>
      <c r="MJT6" s="642"/>
      <c r="MJU6" s="642"/>
      <c r="MJV6" s="642"/>
      <c r="MJW6" s="642"/>
      <c r="MJX6" s="642"/>
      <c r="MJY6" s="642"/>
      <c r="MJZ6" s="642"/>
      <c r="MKA6" s="642"/>
      <c r="MKB6" s="642"/>
      <c r="MKC6" s="642"/>
      <c r="MKD6" s="642"/>
      <c r="MKE6" s="642"/>
      <c r="MKF6" s="642"/>
      <c r="MKG6" s="642"/>
      <c r="MKH6" s="642"/>
      <c r="MKI6" s="642"/>
      <c r="MKJ6" s="642"/>
      <c r="MKK6" s="642"/>
      <c r="MKL6" s="642"/>
      <c r="MKM6" s="642"/>
      <c r="MKN6" s="642"/>
      <c r="MKO6" s="642"/>
      <c r="MKP6" s="642"/>
      <c r="MKQ6" s="642"/>
      <c r="MKR6" s="642"/>
      <c r="MKS6" s="642"/>
      <c r="MKT6" s="642"/>
      <c r="MKU6" s="642"/>
      <c r="MKV6" s="642"/>
      <c r="MKW6" s="642"/>
      <c r="MKX6" s="642"/>
      <c r="MKY6" s="642"/>
      <c r="MKZ6" s="642"/>
      <c r="MLA6" s="642"/>
      <c r="MLB6" s="642"/>
      <c r="MLC6" s="642"/>
      <c r="MLD6" s="642"/>
      <c r="MLE6" s="642"/>
      <c r="MLF6" s="642"/>
      <c r="MLG6" s="642"/>
      <c r="MLH6" s="642"/>
      <c r="MLI6" s="642"/>
      <c r="MLJ6" s="642"/>
      <c r="MLK6" s="642"/>
      <c r="MLL6" s="642"/>
      <c r="MLM6" s="642"/>
      <c r="MLN6" s="642"/>
      <c r="MLO6" s="642"/>
      <c r="MLP6" s="642"/>
      <c r="MLQ6" s="642"/>
      <c r="MLR6" s="642"/>
      <c r="MLS6" s="642"/>
      <c r="MLT6" s="642"/>
      <c r="MLU6" s="642"/>
      <c r="MLV6" s="642"/>
      <c r="MLW6" s="642"/>
      <c r="MLX6" s="642"/>
      <c r="MLY6" s="642"/>
      <c r="MLZ6" s="642"/>
      <c r="MMA6" s="642"/>
      <c r="MMB6" s="642"/>
      <c r="MMC6" s="642"/>
      <c r="MMD6" s="642"/>
      <c r="MME6" s="642"/>
      <c r="MMF6" s="642"/>
      <c r="MMG6" s="642"/>
      <c r="MMH6" s="642"/>
      <c r="MMI6" s="642"/>
      <c r="MMJ6" s="642"/>
      <c r="MMK6" s="642"/>
      <c r="MML6" s="642"/>
      <c r="MMM6" s="642"/>
      <c r="MMN6" s="642"/>
      <c r="MMO6" s="642"/>
      <c r="MMP6" s="642"/>
      <c r="MMQ6" s="642"/>
      <c r="MMR6" s="642"/>
      <c r="MMS6" s="642"/>
      <c r="MMT6" s="642"/>
      <c r="MMU6" s="642"/>
      <c r="MMV6" s="642"/>
      <c r="MMW6" s="642"/>
      <c r="MMX6" s="642"/>
      <c r="MMY6" s="642"/>
      <c r="MMZ6" s="642"/>
      <c r="MNA6" s="642"/>
      <c r="MNB6" s="642"/>
      <c r="MNC6" s="642"/>
      <c r="MND6" s="642"/>
      <c r="MNE6" s="642"/>
      <c r="MNF6" s="642"/>
      <c r="MNG6" s="642"/>
      <c r="MNH6" s="642"/>
      <c r="MNI6" s="642"/>
      <c r="MNJ6" s="642"/>
      <c r="MNK6" s="642"/>
      <c r="MNL6" s="642"/>
      <c r="MNM6" s="642"/>
      <c r="MNN6" s="642"/>
      <c r="MNO6" s="642"/>
      <c r="MNP6" s="642"/>
      <c r="MNQ6" s="642"/>
      <c r="MNR6" s="642"/>
      <c r="MNS6" s="642"/>
      <c r="MNT6" s="642"/>
      <c r="MNU6" s="642"/>
      <c r="MNV6" s="642"/>
      <c r="MNW6" s="642"/>
      <c r="MNX6" s="642"/>
      <c r="MNY6" s="642"/>
      <c r="MNZ6" s="642"/>
      <c r="MOA6" s="642"/>
      <c r="MOB6" s="642"/>
      <c r="MOC6" s="642"/>
      <c r="MOD6" s="642"/>
      <c r="MOE6" s="642"/>
      <c r="MOF6" s="642"/>
      <c r="MOG6" s="642"/>
      <c r="MOH6" s="642"/>
      <c r="MOI6" s="642"/>
      <c r="MOJ6" s="642"/>
      <c r="MOK6" s="642"/>
      <c r="MOL6" s="642"/>
      <c r="MOM6" s="642"/>
      <c r="MON6" s="642"/>
      <c r="MOO6" s="642"/>
      <c r="MOP6" s="642"/>
      <c r="MOQ6" s="642"/>
      <c r="MOR6" s="642"/>
      <c r="MOS6" s="642"/>
      <c r="MOT6" s="642"/>
      <c r="MOU6" s="642"/>
      <c r="MOV6" s="642"/>
      <c r="MOW6" s="642"/>
      <c r="MOX6" s="642"/>
      <c r="MOY6" s="642"/>
      <c r="MOZ6" s="642"/>
      <c r="MPA6" s="642"/>
      <c r="MPB6" s="642"/>
      <c r="MPC6" s="642"/>
      <c r="MPD6" s="642"/>
      <c r="MPE6" s="642"/>
      <c r="MPF6" s="642"/>
      <c r="MPG6" s="642"/>
      <c r="MPH6" s="642"/>
      <c r="MPI6" s="642"/>
      <c r="MPJ6" s="642"/>
      <c r="MPK6" s="642"/>
      <c r="MPL6" s="642"/>
      <c r="MPM6" s="642"/>
      <c r="MPN6" s="642"/>
      <c r="MPO6" s="642"/>
      <c r="MPP6" s="642"/>
      <c r="MPQ6" s="642"/>
      <c r="MPR6" s="642"/>
      <c r="MPS6" s="642"/>
      <c r="MPT6" s="642"/>
      <c r="MPU6" s="642"/>
      <c r="MPV6" s="642"/>
      <c r="MPW6" s="642"/>
      <c r="MPX6" s="642"/>
      <c r="MPY6" s="642"/>
      <c r="MPZ6" s="642"/>
      <c r="MQA6" s="642"/>
      <c r="MQB6" s="642"/>
      <c r="MQC6" s="642"/>
      <c r="MQD6" s="642"/>
      <c r="MQE6" s="642"/>
      <c r="MQF6" s="642"/>
      <c r="MQG6" s="642"/>
      <c r="MQH6" s="642"/>
      <c r="MQI6" s="642"/>
      <c r="MQJ6" s="642"/>
      <c r="MQK6" s="642"/>
      <c r="MQL6" s="642"/>
      <c r="MQM6" s="642"/>
      <c r="MQN6" s="642"/>
      <c r="MQO6" s="642"/>
      <c r="MQP6" s="642"/>
      <c r="MQQ6" s="642"/>
      <c r="MQR6" s="642"/>
      <c r="MQS6" s="642"/>
      <c r="MQT6" s="642"/>
      <c r="MQU6" s="642"/>
      <c r="MQV6" s="642"/>
      <c r="MQW6" s="642"/>
      <c r="MQX6" s="642"/>
      <c r="MQY6" s="642"/>
      <c r="MQZ6" s="642"/>
      <c r="MRA6" s="642"/>
      <c r="MRB6" s="642"/>
      <c r="MRC6" s="642"/>
      <c r="MRD6" s="642"/>
      <c r="MRE6" s="642"/>
      <c r="MRF6" s="642"/>
      <c r="MRG6" s="642"/>
      <c r="MRH6" s="642"/>
      <c r="MRI6" s="642"/>
      <c r="MRJ6" s="642"/>
      <c r="MRK6" s="642"/>
      <c r="MRL6" s="642"/>
      <c r="MRM6" s="642"/>
      <c r="MRN6" s="642"/>
      <c r="MRO6" s="642"/>
      <c r="MRP6" s="642"/>
      <c r="MRQ6" s="642"/>
      <c r="MRR6" s="642"/>
      <c r="MRS6" s="642"/>
      <c r="MRT6" s="642"/>
      <c r="MRU6" s="642"/>
      <c r="MRV6" s="642"/>
      <c r="MRW6" s="642"/>
      <c r="MRX6" s="642"/>
      <c r="MRY6" s="642"/>
      <c r="MRZ6" s="642"/>
      <c r="MSA6" s="642"/>
      <c r="MSB6" s="642"/>
      <c r="MSC6" s="642"/>
      <c r="MSD6" s="642"/>
      <c r="MSE6" s="642"/>
      <c r="MSF6" s="642"/>
      <c r="MSG6" s="642"/>
      <c r="MSH6" s="642"/>
      <c r="MSI6" s="642"/>
      <c r="MSJ6" s="642"/>
      <c r="MSK6" s="642"/>
      <c r="MSL6" s="642"/>
      <c r="MSM6" s="642"/>
      <c r="MSN6" s="642"/>
      <c r="MSO6" s="642"/>
      <c r="MSP6" s="642"/>
      <c r="MSQ6" s="642"/>
      <c r="MSR6" s="642"/>
      <c r="MSS6" s="642"/>
      <c r="MST6" s="642"/>
      <c r="MSU6" s="642"/>
      <c r="MSV6" s="642"/>
      <c r="MSW6" s="642"/>
      <c r="MSX6" s="642"/>
      <c r="MSY6" s="642"/>
      <c r="MSZ6" s="642"/>
      <c r="MTA6" s="642"/>
      <c r="MTB6" s="642"/>
      <c r="MTC6" s="642"/>
      <c r="MTD6" s="642"/>
      <c r="MTE6" s="642"/>
      <c r="MTF6" s="642"/>
      <c r="MTG6" s="642"/>
      <c r="MTH6" s="642"/>
      <c r="MTI6" s="642"/>
      <c r="MTJ6" s="642"/>
      <c r="MTK6" s="642"/>
      <c r="MTL6" s="642"/>
      <c r="MTM6" s="642"/>
      <c r="MTN6" s="642"/>
      <c r="MTO6" s="642"/>
      <c r="MTP6" s="642"/>
      <c r="MTQ6" s="642"/>
      <c r="MTR6" s="642"/>
      <c r="MTS6" s="642"/>
      <c r="MTT6" s="642"/>
      <c r="MTU6" s="642"/>
      <c r="MTV6" s="642"/>
      <c r="MTW6" s="642"/>
      <c r="MTX6" s="642"/>
      <c r="MTY6" s="642"/>
      <c r="MTZ6" s="642"/>
      <c r="MUA6" s="642"/>
      <c r="MUB6" s="642"/>
      <c r="MUC6" s="642"/>
      <c r="MUD6" s="642"/>
      <c r="MUE6" s="642"/>
      <c r="MUF6" s="642"/>
      <c r="MUG6" s="642"/>
      <c r="MUH6" s="642"/>
      <c r="MUI6" s="642"/>
      <c r="MUJ6" s="642"/>
      <c r="MUK6" s="642"/>
      <c r="MUL6" s="642"/>
      <c r="MUM6" s="642"/>
      <c r="MUN6" s="642"/>
      <c r="MUO6" s="642"/>
      <c r="MUP6" s="642"/>
      <c r="MUQ6" s="642"/>
      <c r="MUR6" s="642"/>
      <c r="MUS6" s="642"/>
      <c r="MUT6" s="642"/>
      <c r="MUU6" s="642"/>
      <c r="MUV6" s="642"/>
      <c r="MUW6" s="642"/>
      <c r="MUX6" s="642"/>
      <c r="MUY6" s="642"/>
      <c r="MUZ6" s="642"/>
      <c r="MVA6" s="642"/>
      <c r="MVB6" s="642"/>
      <c r="MVC6" s="642"/>
      <c r="MVD6" s="642"/>
      <c r="MVE6" s="642"/>
      <c r="MVF6" s="642"/>
      <c r="MVG6" s="642"/>
      <c r="MVH6" s="642"/>
      <c r="MVI6" s="642"/>
      <c r="MVJ6" s="642"/>
      <c r="MVK6" s="642"/>
      <c r="MVL6" s="642"/>
      <c r="MVM6" s="642"/>
      <c r="MVN6" s="642"/>
      <c r="MVO6" s="642"/>
      <c r="MVP6" s="642"/>
      <c r="MVQ6" s="642"/>
      <c r="MVR6" s="642"/>
      <c r="MVS6" s="642"/>
      <c r="MVT6" s="642"/>
      <c r="MVU6" s="642"/>
      <c r="MVV6" s="642"/>
      <c r="MVW6" s="642"/>
      <c r="MVX6" s="642"/>
      <c r="MVY6" s="642"/>
      <c r="MVZ6" s="642"/>
      <c r="MWA6" s="642"/>
      <c r="MWB6" s="642"/>
      <c r="MWC6" s="642"/>
      <c r="MWD6" s="642"/>
      <c r="MWE6" s="642"/>
      <c r="MWF6" s="642"/>
      <c r="MWG6" s="642"/>
      <c r="MWH6" s="642"/>
      <c r="MWI6" s="642"/>
      <c r="MWJ6" s="642"/>
      <c r="MWK6" s="642"/>
      <c r="MWL6" s="642"/>
      <c r="MWM6" s="642"/>
      <c r="MWN6" s="642"/>
      <c r="MWO6" s="642"/>
      <c r="MWP6" s="642"/>
      <c r="MWQ6" s="642"/>
      <c r="MWR6" s="642"/>
      <c r="MWS6" s="642"/>
      <c r="MWT6" s="642"/>
      <c r="MWU6" s="642"/>
      <c r="MWV6" s="642"/>
      <c r="MWW6" s="642"/>
      <c r="MWX6" s="642"/>
      <c r="MWY6" s="642"/>
      <c r="MWZ6" s="642"/>
      <c r="MXA6" s="642"/>
      <c r="MXB6" s="642"/>
      <c r="MXC6" s="642"/>
      <c r="MXD6" s="642"/>
      <c r="MXE6" s="642"/>
      <c r="MXF6" s="642"/>
      <c r="MXG6" s="642"/>
      <c r="MXH6" s="642"/>
      <c r="MXI6" s="642"/>
      <c r="MXJ6" s="642"/>
      <c r="MXK6" s="642"/>
      <c r="MXL6" s="642"/>
      <c r="MXM6" s="642"/>
      <c r="MXN6" s="642"/>
      <c r="MXO6" s="642"/>
      <c r="MXP6" s="642"/>
      <c r="MXQ6" s="642"/>
      <c r="MXR6" s="642"/>
      <c r="MXS6" s="642"/>
      <c r="MXT6" s="642"/>
      <c r="MXU6" s="642"/>
      <c r="MXV6" s="642"/>
      <c r="MXW6" s="642"/>
      <c r="MXX6" s="642"/>
      <c r="MXY6" s="642"/>
      <c r="MXZ6" s="642"/>
      <c r="MYA6" s="642"/>
      <c r="MYB6" s="642"/>
      <c r="MYC6" s="642"/>
      <c r="MYD6" s="642"/>
      <c r="MYE6" s="642"/>
      <c r="MYF6" s="642"/>
      <c r="MYG6" s="642"/>
      <c r="MYH6" s="642"/>
      <c r="MYI6" s="642"/>
      <c r="MYJ6" s="642"/>
      <c r="MYK6" s="642"/>
      <c r="MYL6" s="642"/>
      <c r="MYM6" s="642"/>
      <c r="MYN6" s="642"/>
      <c r="MYO6" s="642"/>
      <c r="MYP6" s="642"/>
      <c r="MYQ6" s="642"/>
      <c r="MYR6" s="642"/>
      <c r="MYS6" s="642"/>
      <c r="MYT6" s="642"/>
      <c r="MYU6" s="642"/>
      <c r="MYV6" s="642"/>
      <c r="MYW6" s="642"/>
      <c r="MYX6" s="642"/>
      <c r="MYY6" s="642"/>
      <c r="MYZ6" s="642"/>
      <c r="MZA6" s="642"/>
      <c r="MZB6" s="642"/>
      <c r="MZC6" s="642"/>
      <c r="MZD6" s="642"/>
      <c r="MZE6" s="642"/>
      <c r="MZF6" s="642"/>
      <c r="MZG6" s="642"/>
      <c r="MZH6" s="642"/>
      <c r="MZI6" s="642"/>
      <c r="MZJ6" s="642"/>
      <c r="MZK6" s="642"/>
      <c r="MZL6" s="642"/>
      <c r="MZM6" s="642"/>
      <c r="MZN6" s="642"/>
      <c r="MZO6" s="642"/>
      <c r="MZP6" s="642"/>
      <c r="MZQ6" s="642"/>
      <c r="MZR6" s="642"/>
      <c r="MZS6" s="642"/>
      <c r="MZT6" s="642"/>
      <c r="MZU6" s="642"/>
      <c r="MZV6" s="642"/>
      <c r="MZW6" s="642"/>
      <c r="MZX6" s="642"/>
      <c r="MZY6" s="642"/>
      <c r="MZZ6" s="642"/>
      <c r="NAA6" s="642"/>
      <c r="NAB6" s="642"/>
      <c r="NAC6" s="642"/>
      <c r="NAD6" s="642"/>
      <c r="NAE6" s="642"/>
      <c r="NAF6" s="642"/>
      <c r="NAG6" s="642"/>
      <c r="NAH6" s="642"/>
      <c r="NAI6" s="642"/>
      <c r="NAJ6" s="642"/>
      <c r="NAK6" s="642"/>
      <c r="NAL6" s="642"/>
      <c r="NAM6" s="642"/>
      <c r="NAN6" s="642"/>
      <c r="NAO6" s="642"/>
      <c r="NAP6" s="642"/>
      <c r="NAQ6" s="642"/>
      <c r="NAR6" s="642"/>
      <c r="NAS6" s="642"/>
      <c r="NAT6" s="642"/>
      <c r="NAU6" s="642"/>
      <c r="NAV6" s="642"/>
      <c r="NAW6" s="642"/>
      <c r="NAX6" s="642"/>
      <c r="NAY6" s="642"/>
      <c r="NAZ6" s="642"/>
      <c r="NBA6" s="642"/>
      <c r="NBB6" s="642"/>
      <c r="NBC6" s="642"/>
      <c r="NBD6" s="642"/>
      <c r="NBE6" s="642"/>
      <c r="NBF6" s="642"/>
      <c r="NBG6" s="642"/>
      <c r="NBH6" s="642"/>
      <c r="NBI6" s="642"/>
      <c r="NBJ6" s="642"/>
      <c r="NBK6" s="642"/>
      <c r="NBL6" s="642"/>
      <c r="NBM6" s="642"/>
      <c r="NBN6" s="642"/>
      <c r="NBO6" s="642"/>
      <c r="NBP6" s="642"/>
      <c r="NBQ6" s="642"/>
      <c r="NBR6" s="642"/>
      <c r="NBS6" s="642"/>
      <c r="NBT6" s="642"/>
      <c r="NBU6" s="642"/>
      <c r="NBV6" s="642"/>
      <c r="NBW6" s="642"/>
      <c r="NBX6" s="642"/>
      <c r="NBY6" s="642"/>
      <c r="NBZ6" s="642"/>
      <c r="NCA6" s="642"/>
      <c r="NCB6" s="642"/>
      <c r="NCC6" s="642"/>
      <c r="NCD6" s="642"/>
      <c r="NCE6" s="642"/>
      <c r="NCF6" s="642"/>
      <c r="NCG6" s="642"/>
      <c r="NCH6" s="642"/>
      <c r="NCI6" s="642"/>
      <c r="NCJ6" s="642"/>
      <c r="NCK6" s="642"/>
      <c r="NCL6" s="642"/>
      <c r="NCM6" s="642"/>
      <c r="NCN6" s="642"/>
      <c r="NCO6" s="642"/>
      <c r="NCP6" s="642"/>
      <c r="NCQ6" s="642"/>
      <c r="NCR6" s="642"/>
      <c r="NCS6" s="642"/>
      <c r="NCT6" s="642"/>
      <c r="NCU6" s="642"/>
      <c r="NCV6" s="642"/>
      <c r="NCW6" s="642"/>
      <c r="NCX6" s="642"/>
      <c r="NCY6" s="642"/>
      <c r="NCZ6" s="642"/>
      <c r="NDA6" s="642"/>
      <c r="NDB6" s="642"/>
      <c r="NDC6" s="642"/>
      <c r="NDD6" s="642"/>
      <c r="NDE6" s="642"/>
      <c r="NDF6" s="642"/>
      <c r="NDG6" s="642"/>
      <c r="NDH6" s="642"/>
      <c r="NDI6" s="642"/>
      <c r="NDJ6" s="642"/>
      <c r="NDK6" s="642"/>
      <c r="NDL6" s="642"/>
      <c r="NDM6" s="642"/>
      <c r="NDN6" s="642"/>
      <c r="NDO6" s="642"/>
      <c r="NDP6" s="642"/>
      <c r="NDQ6" s="642"/>
      <c r="NDR6" s="642"/>
      <c r="NDS6" s="642"/>
      <c r="NDT6" s="642"/>
      <c r="NDU6" s="642"/>
      <c r="NDV6" s="642"/>
      <c r="NDW6" s="642"/>
      <c r="NDX6" s="642"/>
      <c r="NDY6" s="642"/>
      <c r="NDZ6" s="642"/>
      <c r="NEA6" s="642"/>
      <c r="NEB6" s="642"/>
      <c r="NEC6" s="642"/>
      <c r="NED6" s="642"/>
      <c r="NEE6" s="642"/>
      <c r="NEF6" s="642"/>
      <c r="NEG6" s="642"/>
      <c r="NEH6" s="642"/>
      <c r="NEI6" s="642"/>
      <c r="NEJ6" s="642"/>
      <c r="NEK6" s="642"/>
      <c r="NEL6" s="642"/>
      <c r="NEM6" s="642"/>
      <c r="NEN6" s="642"/>
      <c r="NEO6" s="642"/>
      <c r="NEP6" s="642"/>
      <c r="NEQ6" s="642"/>
      <c r="NER6" s="642"/>
      <c r="NES6" s="642"/>
      <c r="NET6" s="642"/>
      <c r="NEU6" s="642"/>
      <c r="NEV6" s="642"/>
      <c r="NEW6" s="642"/>
      <c r="NEX6" s="642"/>
      <c r="NEY6" s="642"/>
      <c r="NEZ6" s="642"/>
      <c r="NFA6" s="642"/>
      <c r="NFB6" s="642"/>
      <c r="NFC6" s="642"/>
      <c r="NFD6" s="642"/>
      <c r="NFE6" s="642"/>
      <c r="NFF6" s="642"/>
      <c r="NFG6" s="642"/>
      <c r="NFH6" s="642"/>
      <c r="NFI6" s="642"/>
      <c r="NFJ6" s="642"/>
      <c r="NFK6" s="642"/>
      <c r="NFL6" s="642"/>
      <c r="NFM6" s="642"/>
      <c r="NFN6" s="642"/>
      <c r="NFO6" s="642"/>
      <c r="NFP6" s="642"/>
      <c r="NFQ6" s="642"/>
      <c r="NFR6" s="642"/>
      <c r="NFS6" s="642"/>
      <c r="NFT6" s="642"/>
      <c r="NFU6" s="642"/>
      <c r="NFV6" s="642"/>
      <c r="NFW6" s="642"/>
      <c r="NFX6" s="642"/>
      <c r="NFY6" s="642"/>
      <c r="NFZ6" s="642"/>
      <c r="NGA6" s="642"/>
      <c r="NGB6" s="642"/>
      <c r="NGC6" s="642"/>
      <c r="NGD6" s="642"/>
      <c r="NGE6" s="642"/>
      <c r="NGF6" s="642"/>
      <c r="NGG6" s="642"/>
      <c r="NGH6" s="642"/>
      <c r="NGI6" s="642"/>
      <c r="NGJ6" s="642"/>
      <c r="NGK6" s="642"/>
      <c r="NGL6" s="642"/>
      <c r="NGM6" s="642"/>
      <c r="NGN6" s="642"/>
      <c r="NGO6" s="642"/>
      <c r="NGP6" s="642"/>
      <c r="NGQ6" s="642"/>
      <c r="NGR6" s="642"/>
      <c r="NGS6" s="642"/>
      <c r="NGT6" s="642"/>
      <c r="NGU6" s="642"/>
      <c r="NGV6" s="642"/>
      <c r="NGW6" s="642"/>
      <c r="NGX6" s="642"/>
      <c r="NGY6" s="642"/>
      <c r="NGZ6" s="642"/>
      <c r="NHA6" s="642"/>
      <c r="NHB6" s="642"/>
      <c r="NHC6" s="642"/>
      <c r="NHD6" s="642"/>
      <c r="NHE6" s="642"/>
      <c r="NHF6" s="642"/>
      <c r="NHG6" s="642"/>
      <c r="NHH6" s="642"/>
      <c r="NHI6" s="642"/>
      <c r="NHJ6" s="642"/>
      <c r="NHK6" s="642"/>
      <c r="NHL6" s="642"/>
      <c r="NHM6" s="642"/>
      <c r="NHN6" s="642"/>
      <c r="NHO6" s="642"/>
      <c r="NHP6" s="642"/>
      <c r="NHQ6" s="642"/>
      <c r="NHR6" s="642"/>
      <c r="NHS6" s="642"/>
      <c r="NHT6" s="642"/>
      <c r="NHU6" s="642"/>
      <c r="NHV6" s="642"/>
      <c r="NHW6" s="642"/>
      <c r="NHX6" s="642"/>
      <c r="NHY6" s="642"/>
      <c r="NHZ6" s="642"/>
      <c r="NIA6" s="642"/>
      <c r="NIB6" s="642"/>
      <c r="NIC6" s="642"/>
      <c r="NID6" s="642"/>
      <c r="NIE6" s="642"/>
      <c r="NIF6" s="642"/>
      <c r="NIG6" s="642"/>
      <c r="NIH6" s="642"/>
      <c r="NII6" s="642"/>
      <c r="NIJ6" s="642"/>
      <c r="NIK6" s="642"/>
      <c r="NIL6" s="642"/>
      <c r="NIM6" s="642"/>
      <c r="NIN6" s="642"/>
      <c r="NIO6" s="642"/>
      <c r="NIP6" s="642"/>
      <c r="NIQ6" s="642"/>
      <c r="NIR6" s="642"/>
      <c r="NIS6" s="642"/>
      <c r="NIT6" s="642"/>
      <c r="NIU6" s="642"/>
      <c r="NIV6" s="642"/>
      <c r="NIW6" s="642"/>
      <c r="NIX6" s="642"/>
      <c r="NIY6" s="642"/>
      <c r="NIZ6" s="642"/>
      <c r="NJA6" s="642"/>
      <c r="NJB6" s="642"/>
      <c r="NJC6" s="642"/>
      <c r="NJD6" s="642"/>
      <c r="NJE6" s="642"/>
      <c r="NJF6" s="642"/>
      <c r="NJG6" s="642"/>
      <c r="NJH6" s="642"/>
      <c r="NJI6" s="642"/>
      <c r="NJJ6" s="642"/>
      <c r="NJK6" s="642"/>
      <c r="NJL6" s="642"/>
      <c r="NJM6" s="642"/>
      <c r="NJN6" s="642"/>
      <c r="NJO6" s="642"/>
      <c r="NJP6" s="642"/>
      <c r="NJQ6" s="642"/>
      <c r="NJR6" s="642"/>
      <c r="NJS6" s="642"/>
      <c r="NJT6" s="642"/>
      <c r="NJU6" s="642"/>
      <c r="NJV6" s="642"/>
      <c r="NJW6" s="642"/>
      <c r="NJX6" s="642"/>
      <c r="NJY6" s="642"/>
      <c r="NJZ6" s="642"/>
      <c r="NKA6" s="642"/>
      <c r="NKB6" s="642"/>
      <c r="NKC6" s="642"/>
      <c r="NKD6" s="642"/>
      <c r="NKE6" s="642"/>
      <c r="NKF6" s="642"/>
      <c r="NKG6" s="642"/>
      <c r="NKH6" s="642"/>
      <c r="NKI6" s="642"/>
      <c r="NKJ6" s="642"/>
      <c r="NKK6" s="642"/>
      <c r="NKL6" s="642"/>
      <c r="NKM6" s="642"/>
      <c r="NKN6" s="642"/>
      <c r="NKO6" s="642"/>
      <c r="NKP6" s="642"/>
      <c r="NKQ6" s="642"/>
      <c r="NKR6" s="642"/>
      <c r="NKS6" s="642"/>
      <c r="NKT6" s="642"/>
      <c r="NKU6" s="642"/>
      <c r="NKV6" s="642"/>
      <c r="NKW6" s="642"/>
      <c r="NKX6" s="642"/>
      <c r="NKY6" s="642"/>
      <c r="NKZ6" s="642"/>
      <c r="NLA6" s="642"/>
      <c r="NLB6" s="642"/>
      <c r="NLC6" s="642"/>
      <c r="NLD6" s="642"/>
      <c r="NLE6" s="642"/>
      <c r="NLF6" s="642"/>
      <c r="NLG6" s="642"/>
      <c r="NLH6" s="642"/>
      <c r="NLI6" s="642"/>
      <c r="NLJ6" s="642"/>
      <c r="NLK6" s="642"/>
      <c r="NLL6" s="642"/>
      <c r="NLM6" s="642"/>
      <c r="NLN6" s="642"/>
      <c r="NLO6" s="642"/>
      <c r="NLP6" s="642"/>
      <c r="NLQ6" s="642"/>
      <c r="NLR6" s="642"/>
      <c r="NLS6" s="642"/>
      <c r="NLT6" s="642"/>
      <c r="NLU6" s="642"/>
      <c r="NLV6" s="642"/>
      <c r="NLW6" s="642"/>
      <c r="NLX6" s="642"/>
      <c r="NLY6" s="642"/>
      <c r="NLZ6" s="642"/>
      <c r="NMA6" s="642"/>
      <c r="NMB6" s="642"/>
      <c r="NMC6" s="642"/>
      <c r="NMD6" s="642"/>
      <c r="NME6" s="642"/>
      <c r="NMF6" s="642"/>
      <c r="NMG6" s="642"/>
      <c r="NMH6" s="642"/>
      <c r="NMI6" s="642"/>
      <c r="NMJ6" s="642"/>
      <c r="NMK6" s="642"/>
      <c r="NML6" s="642"/>
      <c r="NMM6" s="642"/>
      <c r="NMN6" s="642"/>
      <c r="NMO6" s="642"/>
      <c r="NMP6" s="642"/>
      <c r="NMQ6" s="642"/>
      <c r="NMR6" s="642"/>
      <c r="NMS6" s="642"/>
      <c r="NMT6" s="642"/>
      <c r="NMU6" s="642"/>
      <c r="NMV6" s="642"/>
      <c r="NMW6" s="642"/>
      <c r="NMX6" s="642"/>
      <c r="NMY6" s="642"/>
      <c r="NMZ6" s="642"/>
      <c r="NNA6" s="642"/>
      <c r="NNB6" s="642"/>
      <c r="NNC6" s="642"/>
      <c r="NND6" s="642"/>
      <c r="NNE6" s="642"/>
      <c r="NNF6" s="642"/>
      <c r="NNG6" s="642"/>
      <c r="NNH6" s="642"/>
      <c r="NNI6" s="642"/>
      <c r="NNJ6" s="642"/>
      <c r="NNK6" s="642"/>
      <c r="NNL6" s="642"/>
      <c r="NNM6" s="642"/>
      <c r="NNN6" s="642"/>
      <c r="NNO6" s="642"/>
      <c r="NNP6" s="642"/>
      <c r="NNQ6" s="642"/>
      <c r="NNR6" s="642"/>
      <c r="NNS6" s="642"/>
      <c r="NNT6" s="642"/>
      <c r="NNU6" s="642"/>
      <c r="NNV6" s="642"/>
      <c r="NNW6" s="642"/>
      <c r="NNX6" s="642"/>
      <c r="NNY6" s="642"/>
      <c r="NNZ6" s="642"/>
      <c r="NOA6" s="642"/>
      <c r="NOB6" s="642"/>
      <c r="NOC6" s="642"/>
      <c r="NOD6" s="642"/>
      <c r="NOE6" s="642"/>
      <c r="NOF6" s="642"/>
      <c r="NOG6" s="642"/>
      <c r="NOH6" s="642"/>
      <c r="NOI6" s="642"/>
      <c r="NOJ6" s="642"/>
      <c r="NOK6" s="642"/>
      <c r="NOL6" s="642"/>
      <c r="NOM6" s="642"/>
      <c r="NON6" s="642"/>
      <c r="NOO6" s="642"/>
      <c r="NOP6" s="642"/>
      <c r="NOQ6" s="642"/>
      <c r="NOR6" s="642"/>
      <c r="NOS6" s="642"/>
      <c r="NOT6" s="642"/>
      <c r="NOU6" s="642"/>
      <c r="NOV6" s="642"/>
      <c r="NOW6" s="642"/>
      <c r="NOX6" s="642"/>
      <c r="NOY6" s="642"/>
      <c r="NOZ6" s="642"/>
      <c r="NPA6" s="642"/>
      <c r="NPB6" s="642"/>
      <c r="NPC6" s="642"/>
      <c r="NPD6" s="642"/>
      <c r="NPE6" s="642"/>
      <c r="NPF6" s="642"/>
      <c r="NPG6" s="642"/>
      <c r="NPH6" s="642"/>
      <c r="NPI6" s="642"/>
      <c r="NPJ6" s="642"/>
      <c r="NPK6" s="642"/>
      <c r="NPL6" s="642"/>
      <c r="NPM6" s="642"/>
      <c r="NPN6" s="642"/>
      <c r="NPO6" s="642"/>
      <c r="NPP6" s="642"/>
      <c r="NPQ6" s="642"/>
      <c r="NPR6" s="642"/>
      <c r="NPS6" s="642"/>
      <c r="NPT6" s="642"/>
      <c r="NPU6" s="642"/>
      <c r="NPV6" s="642"/>
      <c r="NPW6" s="642"/>
      <c r="NPX6" s="642"/>
      <c r="NPY6" s="642"/>
      <c r="NPZ6" s="642"/>
      <c r="NQA6" s="642"/>
      <c r="NQB6" s="642"/>
      <c r="NQC6" s="642"/>
      <c r="NQD6" s="642"/>
      <c r="NQE6" s="642"/>
      <c r="NQF6" s="642"/>
      <c r="NQG6" s="642"/>
      <c r="NQH6" s="642"/>
      <c r="NQI6" s="642"/>
      <c r="NQJ6" s="642"/>
      <c r="NQK6" s="642"/>
      <c r="NQL6" s="642"/>
      <c r="NQM6" s="642"/>
      <c r="NQN6" s="642"/>
      <c r="NQO6" s="642"/>
      <c r="NQP6" s="642"/>
      <c r="NQQ6" s="642"/>
      <c r="NQR6" s="642"/>
      <c r="NQS6" s="642"/>
      <c r="NQT6" s="642"/>
      <c r="NQU6" s="642"/>
      <c r="NQV6" s="642"/>
      <c r="NQW6" s="642"/>
      <c r="NQX6" s="642"/>
      <c r="NQY6" s="642"/>
      <c r="NQZ6" s="642"/>
      <c r="NRA6" s="642"/>
      <c r="NRB6" s="642"/>
      <c r="NRC6" s="642"/>
      <c r="NRD6" s="642"/>
      <c r="NRE6" s="642"/>
      <c r="NRF6" s="642"/>
      <c r="NRG6" s="642"/>
      <c r="NRH6" s="642"/>
      <c r="NRI6" s="642"/>
      <c r="NRJ6" s="642"/>
      <c r="NRK6" s="642"/>
      <c r="NRL6" s="642"/>
      <c r="NRM6" s="642"/>
      <c r="NRN6" s="642"/>
      <c r="NRO6" s="642"/>
      <c r="NRP6" s="642"/>
      <c r="NRQ6" s="642"/>
      <c r="NRR6" s="642"/>
      <c r="NRS6" s="642"/>
      <c r="NRT6" s="642"/>
      <c r="NRU6" s="642"/>
      <c r="NRV6" s="642"/>
      <c r="NRW6" s="642"/>
      <c r="NRX6" s="642"/>
      <c r="NRY6" s="642"/>
      <c r="NRZ6" s="642"/>
      <c r="NSA6" s="642"/>
      <c r="NSB6" s="642"/>
      <c r="NSC6" s="642"/>
      <c r="NSD6" s="642"/>
      <c r="NSE6" s="642"/>
      <c r="NSF6" s="642"/>
      <c r="NSG6" s="642"/>
      <c r="NSH6" s="642"/>
      <c r="NSI6" s="642"/>
      <c r="NSJ6" s="642"/>
      <c r="NSK6" s="642"/>
      <c r="NSL6" s="642"/>
      <c r="NSM6" s="642"/>
      <c r="NSN6" s="642"/>
      <c r="NSO6" s="642"/>
      <c r="NSP6" s="642"/>
      <c r="NSQ6" s="642"/>
      <c r="NSR6" s="642"/>
      <c r="NSS6" s="642"/>
      <c r="NST6" s="642"/>
      <c r="NSU6" s="642"/>
      <c r="NSV6" s="642"/>
      <c r="NSW6" s="642"/>
      <c r="NSX6" s="642"/>
      <c r="NSY6" s="642"/>
      <c r="NSZ6" s="642"/>
      <c r="NTA6" s="642"/>
      <c r="NTB6" s="642"/>
      <c r="NTC6" s="642"/>
      <c r="NTD6" s="642"/>
      <c r="NTE6" s="642"/>
      <c r="NTF6" s="642"/>
      <c r="NTG6" s="642"/>
      <c r="NTH6" s="642"/>
      <c r="NTI6" s="642"/>
      <c r="NTJ6" s="642"/>
      <c r="NTK6" s="642"/>
      <c r="NTL6" s="642"/>
      <c r="NTM6" s="642"/>
      <c r="NTN6" s="642"/>
      <c r="NTO6" s="642"/>
      <c r="NTP6" s="642"/>
      <c r="NTQ6" s="642"/>
      <c r="NTR6" s="642"/>
      <c r="NTS6" s="642"/>
      <c r="NTT6" s="642"/>
      <c r="NTU6" s="642"/>
      <c r="NTV6" s="642"/>
      <c r="NTW6" s="642"/>
      <c r="NTX6" s="642"/>
      <c r="NTY6" s="642"/>
      <c r="NTZ6" s="642"/>
      <c r="NUA6" s="642"/>
      <c r="NUB6" s="642"/>
      <c r="NUC6" s="642"/>
      <c r="NUD6" s="642"/>
      <c r="NUE6" s="642"/>
      <c r="NUF6" s="642"/>
      <c r="NUG6" s="642"/>
      <c r="NUH6" s="642"/>
      <c r="NUI6" s="642"/>
      <c r="NUJ6" s="642"/>
      <c r="NUK6" s="642"/>
      <c r="NUL6" s="642"/>
      <c r="NUM6" s="642"/>
      <c r="NUN6" s="642"/>
      <c r="NUO6" s="642"/>
      <c r="NUP6" s="642"/>
      <c r="NUQ6" s="642"/>
      <c r="NUR6" s="642"/>
      <c r="NUS6" s="642"/>
      <c r="NUT6" s="642"/>
      <c r="NUU6" s="642"/>
      <c r="NUV6" s="642"/>
      <c r="NUW6" s="642"/>
      <c r="NUX6" s="642"/>
      <c r="NUY6" s="642"/>
      <c r="NUZ6" s="642"/>
      <c r="NVA6" s="642"/>
      <c r="NVB6" s="642"/>
      <c r="NVC6" s="642"/>
      <c r="NVD6" s="642"/>
      <c r="NVE6" s="642"/>
      <c r="NVF6" s="642"/>
      <c r="NVG6" s="642"/>
      <c r="NVH6" s="642"/>
      <c r="NVI6" s="642"/>
      <c r="NVJ6" s="642"/>
      <c r="NVK6" s="642"/>
      <c r="NVL6" s="642"/>
      <c r="NVM6" s="642"/>
      <c r="NVN6" s="642"/>
      <c r="NVO6" s="642"/>
      <c r="NVP6" s="642"/>
      <c r="NVQ6" s="642"/>
      <c r="NVR6" s="642"/>
      <c r="NVS6" s="642"/>
      <c r="NVT6" s="642"/>
      <c r="NVU6" s="642"/>
      <c r="NVV6" s="642"/>
      <c r="NVW6" s="642"/>
      <c r="NVX6" s="642"/>
      <c r="NVY6" s="642"/>
      <c r="NVZ6" s="642"/>
      <c r="NWA6" s="642"/>
      <c r="NWB6" s="642"/>
      <c r="NWC6" s="642"/>
      <c r="NWD6" s="642"/>
      <c r="NWE6" s="642"/>
      <c r="NWF6" s="642"/>
      <c r="NWG6" s="642"/>
      <c r="NWH6" s="642"/>
      <c r="NWI6" s="642"/>
      <c r="NWJ6" s="642"/>
      <c r="NWK6" s="642"/>
      <c r="NWL6" s="642"/>
      <c r="NWM6" s="642"/>
      <c r="NWN6" s="642"/>
      <c r="NWO6" s="642"/>
      <c r="NWP6" s="642"/>
      <c r="NWQ6" s="642"/>
      <c r="NWR6" s="642"/>
      <c r="NWS6" s="642"/>
      <c r="NWT6" s="642"/>
      <c r="NWU6" s="642"/>
      <c r="NWV6" s="642"/>
      <c r="NWW6" s="642"/>
      <c r="NWX6" s="642"/>
      <c r="NWY6" s="642"/>
      <c r="NWZ6" s="642"/>
      <c r="NXA6" s="642"/>
      <c r="NXB6" s="642"/>
      <c r="NXC6" s="642"/>
      <c r="NXD6" s="642"/>
      <c r="NXE6" s="642"/>
      <c r="NXF6" s="642"/>
      <c r="NXG6" s="642"/>
      <c r="NXH6" s="642"/>
      <c r="NXI6" s="642"/>
      <c r="NXJ6" s="642"/>
      <c r="NXK6" s="642"/>
      <c r="NXL6" s="642"/>
      <c r="NXM6" s="642"/>
      <c r="NXN6" s="642"/>
      <c r="NXO6" s="642"/>
      <c r="NXP6" s="642"/>
      <c r="NXQ6" s="642"/>
      <c r="NXR6" s="642"/>
      <c r="NXS6" s="642"/>
      <c r="NXT6" s="642"/>
      <c r="NXU6" s="642"/>
      <c r="NXV6" s="642"/>
      <c r="NXW6" s="642"/>
      <c r="NXX6" s="642"/>
      <c r="NXY6" s="642"/>
      <c r="NXZ6" s="642"/>
      <c r="NYA6" s="642"/>
      <c r="NYB6" s="642"/>
      <c r="NYC6" s="642"/>
      <c r="NYD6" s="642"/>
      <c r="NYE6" s="642"/>
      <c r="NYF6" s="642"/>
      <c r="NYG6" s="642"/>
      <c r="NYH6" s="642"/>
      <c r="NYI6" s="642"/>
      <c r="NYJ6" s="642"/>
      <c r="NYK6" s="642"/>
      <c r="NYL6" s="642"/>
      <c r="NYM6" s="642"/>
      <c r="NYN6" s="642"/>
      <c r="NYO6" s="642"/>
      <c r="NYP6" s="642"/>
      <c r="NYQ6" s="642"/>
      <c r="NYR6" s="642"/>
      <c r="NYS6" s="642"/>
      <c r="NYT6" s="642"/>
      <c r="NYU6" s="642"/>
      <c r="NYV6" s="642"/>
      <c r="NYW6" s="642"/>
      <c r="NYX6" s="642"/>
      <c r="NYY6" s="642"/>
      <c r="NYZ6" s="642"/>
      <c r="NZA6" s="642"/>
      <c r="NZB6" s="642"/>
      <c r="NZC6" s="642"/>
      <c r="NZD6" s="642"/>
      <c r="NZE6" s="642"/>
      <c r="NZF6" s="642"/>
      <c r="NZG6" s="642"/>
      <c r="NZH6" s="642"/>
      <c r="NZI6" s="642"/>
      <c r="NZJ6" s="642"/>
      <c r="NZK6" s="642"/>
      <c r="NZL6" s="642"/>
      <c r="NZM6" s="642"/>
      <c r="NZN6" s="642"/>
      <c r="NZO6" s="642"/>
      <c r="NZP6" s="642"/>
      <c r="NZQ6" s="642"/>
      <c r="NZR6" s="642"/>
      <c r="NZS6" s="642"/>
      <c r="NZT6" s="642"/>
      <c r="NZU6" s="642"/>
      <c r="NZV6" s="642"/>
      <c r="NZW6" s="642"/>
      <c r="NZX6" s="642"/>
      <c r="NZY6" s="642"/>
      <c r="NZZ6" s="642"/>
      <c r="OAA6" s="642"/>
      <c r="OAB6" s="642"/>
      <c r="OAC6" s="642"/>
      <c r="OAD6" s="642"/>
      <c r="OAE6" s="642"/>
      <c r="OAF6" s="642"/>
      <c r="OAG6" s="642"/>
      <c r="OAH6" s="642"/>
      <c r="OAI6" s="642"/>
      <c r="OAJ6" s="642"/>
      <c r="OAK6" s="642"/>
      <c r="OAL6" s="642"/>
      <c r="OAM6" s="642"/>
      <c r="OAN6" s="642"/>
      <c r="OAO6" s="642"/>
      <c r="OAP6" s="642"/>
      <c r="OAQ6" s="642"/>
      <c r="OAR6" s="642"/>
      <c r="OAS6" s="642"/>
      <c r="OAT6" s="642"/>
      <c r="OAU6" s="642"/>
      <c r="OAV6" s="642"/>
      <c r="OAW6" s="642"/>
      <c r="OAX6" s="642"/>
      <c r="OAY6" s="642"/>
      <c r="OAZ6" s="642"/>
      <c r="OBA6" s="642"/>
      <c r="OBB6" s="642"/>
      <c r="OBC6" s="642"/>
      <c r="OBD6" s="642"/>
      <c r="OBE6" s="642"/>
      <c r="OBF6" s="642"/>
      <c r="OBG6" s="642"/>
      <c r="OBH6" s="642"/>
      <c r="OBI6" s="642"/>
      <c r="OBJ6" s="642"/>
      <c r="OBK6" s="642"/>
      <c r="OBL6" s="642"/>
      <c r="OBM6" s="642"/>
      <c r="OBN6" s="642"/>
      <c r="OBO6" s="642"/>
      <c r="OBP6" s="642"/>
      <c r="OBQ6" s="642"/>
      <c r="OBR6" s="642"/>
      <c r="OBS6" s="642"/>
      <c r="OBT6" s="642"/>
      <c r="OBU6" s="642"/>
      <c r="OBV6" s="642"/>
      <c r="OBW6" s="642"/>
      <c r="OBX6" s="642"/>
      <c r="OBY6" s="642"/>
      <c r="OBZ6" s="642"/>
      <c r="OCA6" s="642"/>
      <c r="OCB6" s="642"/>
      <c r="OCC6" s="642"/>
      <c r="OCD6" s="642"/>
      <c r="OCE6" s="642"/>
      <c r="OCF6" s="642"/>
      <c r="OCG6" s="642"/>
      <c r="OCH6" s="642"/>
      <c r="OCI6" s="642"/>
      <c r="OCJ6" s="642"/>
      <c r="OCK6" s="642"/>
      <c r="OCL6" s="642"/>
      <c r="OCM6" s="642"/>
      <c r="OCN6" s="642"/>
      <c r="OCO6" s="642"/>
      <c r="OCP6" s="642"/>
      <c r="OCQ6" s="642"/>
      <c r="OCR6" s="642"/>
      <c r="OCS6" s="642"/>
      <c r="OCT6" s="642"/>
      <c r="OCU6" s="642"/>
      <c r="OCV6" s="642"/>
      <c r="OCW6" s="642"/>
      <c r="OCX6" s="642"/>
      <c r="OCY6" s="642"/>
      <c r="OCZ6" s="642"/>
      <c r="ODA6" s="642"/>
      <c r="ODB6" s="642"/>
      <c r="ODC6" s="642"/>
      <c r="ODD6" s="642"/>
      <c r="ODE6" s="642"/>
      <c r="ODF6" s="642"/>
      <c r="ODG6" s="642"/>
      <c r="ODH6" s="642"/>
      <c r="ODI6" s="642"/>
      <c r="ODJ6" s="642"/>
      <c r="ODK6" s="642"/>
      <c r="ODL6" s="642"/>
      <c r="ODM6" s="642"/>
      <c r="ODN6" s="642"/>
      <c r="ODO6" s="642"/>
      <c r="ODP6" s="642"/>
      <c r="ODQ6" s="642"/>
      <c r="ODR6" s="642"/>
      <c r="ODS6" s="642"/>
      <c r="ODT6" s="642"/>
      <c r="ODU6" s="642"/>
      <c r="ODV6" s="642"/>
      <c r="ODW6" s="642"/>
      <c r="ODX6" s="642"/>
      <c r="ODY6" s="642"/>
      <c r="ODZ6" s="642"/>
      <c r="OEA6" s="642"/>
      <c r="OEB6" s="642"/>
      <c r="OEC6" s="642"/>
      <c r="OED6" s="642"/>
      <c r="OEE6" s="642"/>
      <c r="OEF6" s="642"/>
      <c r="OEG6" s="642"/>
      <c r="OEH6" s="642"/>
      <c r="OEI6" s="642"/>
      <c r="OEJ6" s="642"/>
      <c r="OEK6" s="642"/>
      <c r="OEL6" s="642"/>
      <c r="OEM6" s="642"/>
      <c r="OEN6" s="642"/>
      <c r="OEO6" s="642"/>
      <c r="OEP6" s="642"/>
      <c r="OEQ6" s="642"/>
      <c r="OER6" s="642"/>
      <c r="OES6" s="642"/>
      <c r="OET6" s="642"/>
      <c r="OEU6" s="642"/>
      <c r="OEV6" s="642"/>
      <c r="OEW6" s="642"/>
      <c r="OEX6" s="642"/>
      <c r="OEY6" s="642"/>
      <c r="OEZ6" s="642"/>
      <c r="OFA6" s="642"/>
      <c r="OFB6" s="642"/>
      <c r="OFC6" s="642"/>
      <c r="OFD6" s="642"/>
      <c r="OFE6" s="642"/>
      <c r="OFF6" s="642"/>
      <c r="OFG6" s="642"/>
      <c r="OFH6" s="642"/>
      <c r="OFI6" s="642"/>
      <c r="OFJ6" s="642"/>
      <c r="OFK6" s="642"/>
      <c r="OFL6" s="642"/>
      <c r="OFM6" s="642"/>
      <c r="OFN6" s="642"/>
      <c r="OFO6" s="642"/>
      <c r="OFP6" s="642"/>
      <c r="OFQ6" s="642"/>
      <c r="OFR6" s="642"/>
      <c r="OFS6" s="642"/>
      <c r="OFT6" s="642"/>
      <c r="OFU6" s="642"/>
      <c r="OFV6" s="642"/>
      <c r="OFW6" s="642"/>
      <c r="OFX6" s="642"/>
      <c r="OFY6" s="642"/>
      <c r="OFZ6" s="642"/>
      <c r="OGA6" s="642"/>
      <c r="OGB6" s="642"/>
      <c r="OGC6" s="642"/>
      <c r="OGD6" s="642"/>
      <c r="OGE6" s="642"/>
      <c r="OGF6" s="642"/>
      <c r="OGG6" s="642"/>
      <c r="OGH6" s="642"/>
      <c r="OGI6" s="642"/>
      <c r="OGJ6" s="642"/>
      <c r="OGK6" s="642"/>
      <c r="OGL6" s="642"/>
      <c r="OGM6" s="642"/>
      <c r="OGN6" s="642"/>
      <c r="OGO6" s="642"/>
      <c r="OGP6" s="642"/>
      <c r="OGQ6" s="642"/>
      <c r="OGR6" s="642"/>
      <c r="OGS6" s="642"/>
      <c r="OGT6" s="642"/>
      <c r="OGU6" s="642"/>
      <c r="OGV6" s="642"/>
      <c r="OGW6" s="642"/>
      <c r="OGX6" s="642"/>
      <c r="OGY6" s="642"/>
      <c r="OGZ6" s="642"/>
      <c r="OHA6" s="642"/>
      <c r="OHB6" s="642"/>
      <c r="OHC6" s="642"/>
      <c r="OHD6" s="642"/>
      <c r="OHE6" s="642"/>
      <c r="OHF6" s="642"/>
      <c r="OHG6" s="642"/>
      <c r="OHH6" s="642"/>
      <c r="OHI6" s="642"/>
      <c r="OHJ6" s="642"/>
      <c r="OHK6" s="642"/>
      <c r="OHL6" s="642"/>
      <c r="OHM6" s="642"/>
      <c r="OHN6" s="642"/>
      <c r="OHO6" s="642"/>
      <c r="OHP6" s="642"/>
      <c r="OHQ6" s="642"/>
      <c r="OHR6" s="642"/>
      <c r="OHS6" s="642"/>
      <c r="OHT6" s="642"/>
      <c r="OHU6" s="642"/>
      <c r="OHV6" s="642"/>
      <c r="OHW6" s="642"/>
      <c r="OHX6" s="642"/>
      <c r="OHY6" s="642"/>
      <c r="OHZ6" s="642"/>
      <c r="OIA6" s="642"/>
      <c r="OIB6" s="642"/>
      <c r="OIC6" s="642"/>
      <c r="OID6" s="642"/>
      <c r="OIE6" s="642"/>
      <c r="OIF6" s="642"/>
      <c r="OIG6" s="642"/>
      <c r="OIH6" s="642"/>
      <c r="OII6" s="642"/>
      <c r="OIJ6" s="642"/>
      <c r="OIK6" s="642"/>
      <c r="OIL6" s="642"/>
      <c r="OIM6" s="642"/>
      <c r="OIN6" s="642"/>
      <c r="OIO6" s="642"/>
      <c r="OIP6" s="642"/>
      <c r="OIQ6" s="642"/>
      <c r="OIR6" s="642"/>
      <c r="OIS6" s="642"/>
      <c r="OIT6" s="642"/>
      <c r="OIU6" s="642"/>
      <c r="OIV6" s="642"/>
      <c r="OIW6" s="642"/>
      <c r="OIX6" s="642"/>
      <c r="OIY6" s="642"/>
      <c r="OIZ6" s="642"/>
      <c r="OJA6" s="642"/>
      <c r="OJB6" s="642"/>
      <c r="OJC6" s="642"/>
      <c r="OJD6" s="642"/>
      <c r="OJE6" s="642"/>
      <c r="OJF6" s="642"/>
      <c r="OJG6" s="642"/>
      <c r="OJH6" s="642"/>
      <c r="OJI6" s="642"/>
      <c r="OJJ6" s="642"/>
      <c r="OJK6" s="642"/>
      <c r="OJL6" s="642"/>
      <c r="OJM6" s="642"/>
      <c r="OJN6" s="642"/>
      <c r="OJO6" s="642"/>
      <c r="OJP6" s="642"/>
      <c r="OJQ6" s="642"/>
      <c r="OJR6" s="642"/>
      <c r="OJS6" s="642"/>
      <c r="OJT6" s="642"/>
      <c r="OJU6" s="642"/>
      <c r="OJV6" s="642"/>
      <c r="OJW6" s="642"/>
      <c r="OJX6" s="642"/>
      <c r="OJY6" s="642"/>
      <c r="OJZ6" s="642"/>
      <c r="OKA6" s="642"/>
      <c r="OKB6" s="642"/>
      <c r="OKC6" s="642"/>
      <c r="OKD6" s="642"/>
      <c r="OKE6" s="642"/>
      <c r="OKF6" s="642"/>
      <c r="OKG6" s="642"/>
      <c r="OKH6" s="642"/>
      <c r="OKI6" s="642"/>
      <c r="OKJ6" s="642"/>
      <c r="OKK6" s="642"/>
      <c r="OKL6" s="642"/>
      <c r="OKM6" s="642"/>
      <c r="OKN6" s="642"/>
      <c r="OKO6" s="642"/>
      <c r="OKP6" s="642"/>
      <c r="OKQ6" s="642"/>
      <c r="OKR6" s="642"/>
      <c r="OKS6" s="642"/>
      <c r="OKT6" s="642"/>
      <c r="OKU6" s="642"/>
      <c r="OKV6" s="642"/>
      <c r="OKW6" s="642"/>
      <c r="OKX6" s="642"/>
      <c r="OKY6" s="642"/>
      <c r="OKZ6" s="642"/>
      <c r="OLA6" s="642"/>
      <c r="OLB6" s="642"/>
      <c r="OLC6" s="642"/>
      <c r="OLD6" s="642"/>
      <c r="OLE6" s="642"/>
      <c r="OLF6" s="642"/>
      <c r="OLG6" s="642"/>
      <c r="OLH6" s="642"/>
      <c r="OLI6" s="642"/>
      <c r="OLJ6" s="642"/>
      <c r="OLK6" s="642"/>
      <c r="OLL6" s="642"/>
      <c r="OLM6" s="642"/>
      <c r="OLN6" s="642"/>
      <c r="OLO6" s="642"/>
      <c r="OLP6" s="642"/>
      <c r="OLQ6" s="642"/>
      <c r="OLR6" s="642"/>
      <c r="OLS6" s="642"/>
      <c r="OLT6" s="642"/>
      <c r="OLU6" s="642"/>
      <c r="OLV6" s="642"/>
      <c r="OLW6" s="642"/>
      <c r="OLX6" s="642"/>
      <c r="OLY6" s="642"/>
      <c r="OLZ6" s="642"/>
      <c r="OMA6" s="642"/>
      <c r="OMB6" s="642"/>
      <c r="OMC6" s="642"/>
      <c r="OMD6" s="642"/>
      <c r="OME6" s="642"/>
      <c r="OMF6" s="642"/>
      <c r="OMG6" s="642"/>
      <c r="OMH6" s="642"/>
      <c r="OMI6" s="642"/>
      <c r="OMJ6" s="642"/>
      <c r="OMK6" s="642"/>
      <c r="OML6" s="642"/>
      <c r="OMM6" s="642"/>
      <c r="OMN6" s="642"/>
      <c r="OMO6" s="642"/>
      <c r="OMP6" s="642"/>
      <c r="OMQ6" s="642"/>
      <c r="OMR6" s="642"/>
      <c r="OMS6" s="642"/>
      <c r="OMT6" s="642"/>
      <c r="OMU6" s="642"/>
      <c r="OMV6" s="642"/>
      <c r="OMW6" s="642"/>
      <c r="OMX6" s="642"/>
      <c r="OMY6" s="642"/>
      <c r="OMZ6" s="642"/>
      <c r="ONA6" s="642"/>
      <c r="ONB6" s="642"/>
      <c r="ONC6" s="642"/>
      <c r="OND6" s="642"/>
      <c r="ONE6" s="642"/>
      <c r="ONF6" s="642"/>
      <c r="ONG6" s="642"/>
      <c r="ONH6" s="642"/>
      <c r="ONI6" s="642"/>
      <c r="ONJ6" s="642"/>
      <c r="ONK6" s="642"/>
      <c r="ONL6" s="642"/>
      <c r="ONM6" s="642"/>
      <c r="ONN6" s="642"/>
      <c r="ONO6" s="642"/>
      <c r="ONP6" s="642"/>
      <c r="ONQ6" s="642"/>
      <c r="ONR6" s="642"/>
      <c r="ONS6" s="642"/>
      <c r="ONT6" s="642"/>
      <c r="ONU6" s="642"/>
      <c r="ONV6" s="642"/>
      <c r="ONW6" s="642"/>
      <c r="ONX6" s="642"/>
      <c r="ONY6" s="642"/>
      <c r="ONZ6" s="642"/>
      <c r="OOA6" s="642"/>
      <c r="OOB6" s="642"/>
      <c r="OOC6" s="642"/>
      <c r="OOD6" s="642"/>
      <c r="OOE6" s="642"/>
      <c r="OOF6" s="642"/>
      <c r="OOG6" s="642"/>
      <c r="OOH6" s="642"/>
      <c r="OOI6" s="642"/>
      <c r="OOJ6" s="642"/>
      <c r="OOK6" s="642"/>
      <c r="OOL6" s="642"/>
      <c r="OOM6" s="642"/>
      <c r="OON6" s="642"/>
      <c r="OOO6" s="642"/>
      <c r="OOP6" s="642"/>
      <c r="OOQ6" s="642"/>
      <c r="OOR6" s="642"/>
      <c r="OOS6" s="642"/>
      <c r="OOT6" s="642"/>
      <c r="OOU6" s="642"/>
      <c r="OOV6" s="642"/>
      <c r="OOW6" s="642"/>
      <c r="OOX6" s="642"/>
      <c r="OOY6" s="642"/>
      <c r="OOZ6" s="642"/>
      <c r="OPA6" s="642"/>
      <c r="OPB6" s="642"/>
      <c r="OPC6" s="642"/>
      <c r="OPD6" s="642"/>
      <c r="OPE6" s="642"/>
      <c r="OPF6" s="642"/>
      <c r="OPG6" s="642"/>
      <c r="OPH6" s="642"/>
      <c r="OPI6" s="642"/>
      <c r="OPJ6" s="642"/>
      <c r="OPK6" s="642"/>
      <c r="OPL6" s="642"/>
      <c r="OPM6" s="642"/>
      <c r="OPN6" s="642"/>
      <c r="OPO6" s="642"/>
      <c r="OPP6" s="642"/>
      <c r="OPQ6" s="642"/>
      <c r="OPR6" s="642"/>
      <c r="OPS6" s="642"/>
      <c r="OPT6" s="642"/>
      <c r="OPU6" s="642"/>
      <c r="OPV6" s="642"/>
      <c r="OPW6" s="642"/>
      <c r="OPX6" s="642"/>
      <c r="OPY6" s="642"/>
      <c r="OPZ6" s="642"/>
      <c r="OQA6" s="642"/>
      <c r="OQB6" s="642"/>
      <c r="OQC6" s="642"/>
      <c r="OQD6" s="642"/>
      <c r="OQE6" s="642"/>
      <c r="OQF6" s="642"/>
      <c r="OQG6" s="642"/>
      <c r="OQH6" s="642"/>
      <c r="OQI6" s="642"/>
      <c r="OQJ6" s="642"/>
      <c r="OQK6" s="642"/>
      <c r="OQL6" s="642"/>
      <c r="OQM6" s="642"/>
      <c r="OQN6" s="642"/>
      <c r="OQO6" s="642"/>
      <c r="OQP6" s="642"/>
      <c r="OQQ6" s="642"/>
      <c r="OQR6" s="642"/>
      <c r="OQS6" s="642"/>
      <c r="OQT6" s="642"/>
      <c r="OQU6" s="642"/>
      <c r="OQV6" s="642"/>
      <c r="OQW6" s="642"/>
      <c r="OQX6" s="642"/>
      <c r="OQY6" s="642"/>
      <c r="OQZ6" s="642"/>
      <c r="ORA6" s="642"/>
      <c r="ORB6" s="642"/>
      <c r="ORC6" s="642"/>
      <c r="ORD6" s="642"/>
      <c r="ORE6" s="642"/>
      <c r="ORF6" s="642"/>
      <c r="ORG6" s="642"/>
      <c r="ORH6" s="642"/>
      <c r="ORI6" s="642"/>
      <c r="ORJ6" s="642"/>
      <c r="ORK6" s="642"/>
      <c r="ORL6" s="642"/>
      <c r="ORM6" s="642"/>
      <c r="ORN6" s="642"/>
      <c r="ORO6" s="642"/>
      <c r="ORP6" s="642"/>
      <c r="ORQ6" s="642"/>
      <c r="ORR6" s="642"/>
      <c r="ORS6" s="642"/>
      <c r="ORT6" s="642"/>
      <c r="ORU6" s="642"/>
      <c r="ORV6" s="642"/>
      <c r="ORW6" s="642"/>
      <c r="ORX6" s="642"/>
      <c r="ORY6" s="642"/>
      <c r="ORZ6" s="642"/>
      <c r="OSA6" s="642"/>
      <c r="OSB6" s="642"/>
      <c r="OSC6" s="642"/>
      <c r="OSD6" s="642"/>
      <c r="OSE6" s="642"/>
      <c r="OSF6" s="642"/>
      <c r="OSG6" s="642"/>
      <c r="OSH6" s="642"/>
      <c r="OSI6" s="642"/>
      <c r="OSJ6" s="642"/>
      <c r="OSK6" s="642"/>
      <c r="OSL6" s="642"/>
      <c r="OSM6" s="642"/>
      <c r="OSN6" s="642"/>
      <c r="OSO6" s="642"/>
      <c r="OSP6" s="642"/>
      <c r="OSQ6" s="642"/>
      <c r="OSR6" s="642"/>
      <c r="OSS6" s="642"/>
      <c r="OST6" s="642"/>
      <c r="OSU6" s="642"/>
      <c r="OSV6" s="642"/>
      <c r="OSW6" s="642"/>
      <c r="OSX6" s="642"/>
      <c r="OSY6" s="642"/>
      <c r="OSZ6" s="642"/>
      <c r="OTA6" s="642"/>
      <c r="OTB6" s="642"/>
      <c r="OTC6" s="642"/>
      <c r="OTD6" s="642"/>
      <c r="OTE6" s="642"/>
      <c r="OTF6" s="642"/>
      <c r="OTG6" s="642"/>
      <c r="OTH6" s="642"/>
      <c r="OTI6" s="642"/>
      <c r="OTJ6" s="642"/>
      <c r="OTK6" s="642"/>
      <c r="OTL6" s="642"/>
      <c r="OTM6" s="642"/>
      <c r="OTN6" s="642"/>
      <c r="OTO6" s="642"/>
      <c r="OTP6" s="642"/>
      <c r="OTQ6" s="642"/>
      <c r="OTR6" s="642"/>
      <c r="OTS6" s="642"/>
      <c r="OTT6" s="642"/>
      <c r="OTU6" s="642"/>
      <c r="OTV6" s="642"/>
      <c r="OTW6" s="642"/>
      <c r="OTX6" s="642"/>
      <c r="OTY6" s="642"/>
      <c r="OTZ6" s="642"/>
      <c r="OUA6" s="642"/>
      <c r="OUB6" s="642"/>
      <c r="OUC6" s="642"/>
      <c r="OUD6" s="642"/>
      <c r="OUE6" s="642"/>
      <c r="OUF6" s="642"/>
      <c r="OUG6" s="642"/>
      <c r="OUH6" s="642"/>
      <c r="OUI6" s="642"/>
      <c r="OUJ6" s="642"/>
      <c r="OUK6" s="642"/>
      <c r="OUL6" s="642"/>
      <c r="OUM6" s="642"/>
      <c r="OUN6" s="642"/>
      <c r="OUO6" s="642"/>
      <c r="OUP6" s="642"/>
      <c r="OUQ6" s="642"/>
      <c r="OUR6" s="642"/>
      <c r="OUS6" s="642"/>
      <c r="OUT6" s="642"/>
      <c r="OUU6" s="642"/>
      <c r="OUV6" s="642"/>
      <c r="OUW6" s="642"/>
      <c r="OUX6" s="642"/>
      <c r="OUY6" s="642"/>
      <c r="OUZ6" s="642"/>
      <c r="OVA6" s="642"/>
      <c r="OVB6" s="642"/>
      <c r="OVC6" s="642"/>
      <c r="OVD6" s="642"/>
      <c r="OVE6" s="642"/>
      <c r="OVF6" s="642"/>
      <c r="OVG6" s="642"/>
      <c r="OVH6" s="642"/>
      <c r="OVI6" s="642"/>
      <c r="OVJ6" s="642"/>
      <c r="OVK6" s="642"/>
      <c r="OVL6" s="642"/>
      <c r="OVM6" s="642"/>
      <c r="OVN6" s="642"/>
      <c r="OVO6" s="642"/>
      <c r="OVP6" s="642"/>
      <c r="OVQ6" s="642"/>
      <c r="OVR6" s="642"/>
      <c r="OVS6" s="642"/>
      <c r="OVT6" s="642"/>
      <c r="OVU6" s="642"/>
      <c r="OVV6" s="642"/>
      <c r="OVW6" s="642"/>
      <c r="OVX6" s="642"/>
      <c r="OVY6" s="642"/>
      <c r="OVZ6" s="642"/>
      <c r="OWA6" s="642"/>
      <c r="OWB6" s="642"/>
      <c r="OWC6" s="642"/>
      <c r="OWD6" s="642"/>
      <c r="OWE6" s="642"/>
      <c r="OWF6" s="642"/>
      <c r="OWG6" s="642"/>
      <c r="OWH6" s="642"/>
      <c r="OWI6" s="642"/>
      <c r="OWJ6" s="642"/>
      <c r="OWK6" s="642"/>
      <c r="OWL6" s="642"/>
      <c r="OWM6" s="642"/>
      <c r="OWN6" s="642"/>
      <c r="OWO6" s="642"/>
      <c r="OWP6" s="642"/>
      <c r="OWQ6" s="642"/>
      <c r="OWR6" s="642"/>
      <c r="OWS6" s="642"/>
      <c r="OWT6" s="642"/>
      <c r="OWU6" s="642"/>
      <c r="OWV6" s="642"/>
      <c r="OWW6" s="642"/>
      <c r="OWX6" s="642"/>
      <c r="OWY6" s="642"/>
      <c r="OWZ6" s="642"/>
      <c r="OXA6" s="642"/>
      <c r="OXB6" s="642"/>
      <c r="OXC6" s="642"/>
      <c r="OXD6" s="642"/>
      <c r="OXE6" s="642"/>
      <c r="OXF6" s="642"/>
      <c r="OXG6" s="642"/>
      <c r="OXH6" s="642"/>
      <c r="OXI6" s="642"/>
      <c r="OXJ6" s="642"/>
      <c r="OXK6" s="642"/>
      <c r="OXL6" s="642"/>
      <c r="OXM6" s="642"/>
      <c r="OXN6" s="642"/>
      <c r="OXO6" s="642"/>
      <c r="OXP6" s="642"/>
      <c r="OXQ6" s="642"/>
      <c r="OXR6" s="642"/>
      <c r="OXS6" s="642"/>
      <c r="OXT6" s="642"/>
      <c r="OXU6" s="642"/>
      <c r="OXV6" s="642"/>
      <c r="OXW6" s="642"/>
      <c r="OXX6" s="642"/>
      <c r="OXY6" s="642"/>
      <c r="OXZ6" s="642"/>
      <c r="OYA6" s="642"/>
      <c r="OYB6" s="642"/>
      <c r="OYC6" s="642"/>
      <c r="OYD6" s="642"/>
      <c r="OYE6" s="642"/>
      <c r="OYF6" s="642"/>
      <c r="OYG6" s="642"/>
      <c r="OYH6" s="642"/>
      <c r="OYI6" s="642"/>
      <c r="OYJ6" s="642"/>
      <c r="OYK6" s="642"/>
      <c r="OYL6" s="642"/>
      <c r="OYM6" s="642"/>
      <c r="OYN6" s="642"/>
      <c r="OYO6" s="642"/>
      <c r="OYP6" s="642"/>
      <c r="OYQ6" s="642"/>
      <c r="OYR6" s="642"/>
      <c r="OYS6" s="642"/>
      <c r="OYT6" s="642"/>
      <c r="OYU6" s="642"/>
      <c r="OYV6" s="642"/>
      <c r="OYW6" s="642"/>
      <c r="OYX6" s="642"/>
      <c r="OYY6" s="642"/>
      <c r="OYZ6" s="642"/>
      <c r="OZA6" s="642"/>
      <c r="OZB6" s="642"/>
      <c r="OZC6" s="642"/>
      <c r="OZD6" s="642"/>
      <c r="OZE6" s="642"/>
      <c r="OZF6" s="642"/>
      <c r="OZG6" s="642"/>
      <c r="OZH6" s="642"/>
      <c r="OZI6" s="642"/>
      <c r="OZJ6" s="642"/>
      <c r="OZK6" s="642"/>
      <c r="OZL6" s="642"/>
      <c r="OZM6" s="642"/>
      <c r="OZN6" s="642"/>
      <c r="OZO6" s="642"/>
      <c r="OZP6" s="642"/>
      <c r="OZQ6" s="642"/>
      <c r="OZR6" s="642"/>
      <c r="OZS6" s="642"/>
      <c r="OZT6" s="642"/>
      <c r="OZU6" s="642"/>
      <c r="OZV6" s="642"/>
      <c r="OZW6" s="642"/>
      <c r="OZX6" s="642"/>
      <c r="OZY6" s="642"/>
      <c r="OZZ6" s="642"/>
      <c r="PAA6" s="642"/>
      <c r="PAB6" s="642"/>
      <c r="PAC6" s="642"/>
      <c r="PAD6" s="642"/>
      <c r="PAE6" s="642"/>
      <c r="PAF6" s="642"/>
      <c r="PAG6" s="642"/>
      <c r="PAH6" s="642"/>
      <c r="PAI6" s="642"/>
      <c r="PAJ6" s="642"/>
      <c r="PAK6" s="642"/>
      <c r="PAL6" s="642"/>
      <c r="PAM6" s="642"/>
      <c r="PAN6" s="642"/>
      <c r="PAO6" s="642"/>
      <c r="PAP6" s="642"/>
      <c r="PAQ6" s="642"/>
      <c r="PAR6" s="642"/>
      <c r="PAS6" s="642"/>
      <c r="PAT6" s="642"/>
      <c r="PAU6" s="642"/>
      <c r="PAV6" s="642"/>
      <c r="PAW6" s="642"/>
      <c r="PAX6" s="642"/>
      <c r="PAY6" s="642"/>
      <c r="PAZ6" s="642"/>
      <c r="PBA6" s="642"/>
      <c r="PBB6" s="642"/>
      <c r="PBC6" s="642"/>
      <c r="PBD6" s="642"/>
      <c r="PBE6" s="642"/>
      <c r="PBF6" s="642"/>
      <c r="PBG6" s="642"/>
      <c r="PBH6" s="642"/>
      <c r="PBI6" s="642"/>
      <c r="PBJ6" s="642"/>
      <c r="PBK6" s="642"/>
      <c r="PBL6" s="642"/>
      <c r="PBM6" s="642"/>
      <c r="PBN6" s="642"/>
      <c r="PBO6" s="642"/>
      <c r="PBP6" s="642"/>
      <c r="PBQ6" s="642"/>
      <c r="PBR6" s="642"/>
      <c r="PBS6" s="642"/>
      <c r="PBT6" s="642"/>
      <c r="PBU6" s="642"/>
      <c r="PBV6" s="642"/>
      <c r="PBW6" s="642"/>
      <c r="PBX6" s="642"/>
      <c r="PBY6" s="642"/>
      <c r="PBZ6" s="642"/>
      <c r="PCA6" s="642"/>
      <c r="PCB6" s="642"/>
      <c r="PCC6" s="642"/>
      <c r="PCD6" s="642"/>
      <c r="PCE6" s="642"/>
      <c r="PCF6" s="642"/>
      <c r="PCG6" s="642"/>
      <c r="PCH6" s="642"/>
      <c r="PCI6" s="642"/>
      <c r="PCJ6" s="642"/>
      <c r="PCK6" s="642"/>
      <c r="PCL6" s="642"/>
      <c r="PCM6" s="642"/>
      <c r="PCN6" s="642"/>
      <c r="PCO6" s="642"/>
      <c r="PCP6" s="642"/>
      <c r="PCQ6" s="642"/>
      <c r="PCR6" s="642"/>
      <c r="PCS6" s="642"/>
      <c r="PCT6" s="642"/>
      <c r="PCU6" s="642"/>
      <c r="PCV6" s="642"/>
      <c r="PCW6" s="642"/>
      <c r="PCX6" s="642"/>
      <c r="PCY6" s="642"/>
      <c r="PCZ6" s="642"/>
      <c r="PDA6" s="642"/>
      <c r="PDB6" s="642"/>
      <c r="PDC6" s="642"/>
      <c r="PDD6" s="642"/>
      <c r="PDE6" s="642"/>
      <c r="PDF6" s="642"/>
      <c r="PDG6" s="642"/>
      <c r="PDH6" s="642"/>
      <c r="PDI6" s="642"/>
      <c r="PDJ6" s="642"/>
      <c r="PDK6" s="642"/>
      <c r="PDL6" s="642"/>
      <c r="PDM6" s="642"/>
      <c r="PDN6" s="642"/>
      <c r="PDO6" s="642"/>
      <c r="PDP6" s="642"/>
      <c r="PDQ6" s="642"/>
      <c r="PDR6" s="642"/>
      <c r="PDS6" s="642"/>
      <c r="PDT6" s="642"/>
      <c r="PDU6" s="642"/>
      <c r="PDV6" s="642"/>
      <c r="PDW6" s="642"/>
      <c r="PDX6" s="642"/>
      <c r="PDY6" s="642"/>
      <c r="PDZ6" s="642"/>
      <c r="PEA6" s="642"/>
      <c r="PEB6" s="642"/>
      <c r="PEC6" s="642"/>
      <c r="PED6" s="642"/>
      <c r="PEE6" s="642"/>
      <c r="PEF6" s="642"/>
      <c r="PEG6" s="642"/>
      <c r="PEH6" s="642"/>
      <c r="PEI6" s="642"/>
      <c r="PEJ6" s="642"/>
      <c r="PEK6" s="642"/>
      <c r="PEL6" s="642"/>
      <c r="PEM6" s="642"/>
      <c r="PEN6" s="642"/>
      <c r="PEO6" s="642"/>
      <c r="PEP6" s="642"/>
      <c r="PEQ6" s="642"/>
      <c r="PER6" s="642"/>
      <c r="PES6" s="642"/>
      <c r="PET6" s="642"/>
      <c r="PEU6" s="642"/>
      <c r="PEV6" s="642"/>
      <c r="PEW6" s="642"/>
      <c r="PEX6" s="642"/>
      <c r="PEY6" s="642"/>
      <c r="PEZ6" s="642"/>
      <c r="PFA6" s="642"/>
      <c r="PFB6" s="642"/>
      <c r="PFC6" s="642"/>
      <c r="PFD6" s="642"/>
      <c r="PFE6" s="642"/>
      <c r="PFF6" s="642"/>
      <c r="PFG6" s="642"/>
      <c r="PFH6" s="642"/>
      <c r="PFI6" s="642"/>
      <c r="PFJ6" s="642"/>
      <c r="PFK6" s="642"/>
      <c r="PFL6" s="642"/>
      <c r="PFM6" s="642"/>
      <c r="PFN6" s="642"/>
      <c r="PFO6" s="642"/>
      <c r="PFP6" s="642"/>
      <c r="PFQ6" s="642"/>
      <c r="PFR6" s="642"/>
      <c r="PFS6" s="642"/>
      <c r="PFT6" s="642"/>
      <c r="PFU6" s="642"/>
      <c r="PFV6" s="642"/>
      <c r="PFW6" s="642"/>
      <c r="PFX6" s="642"/>
      <c r="PFY6" s="642"/>
      <c r="PFZ6" s="642"/>
      <c r="PGA6" s="642"/>
      <c r="PGB6" s="642"/>
      <c r="PGC6" s="642"/>
      <c r="PGD6" s="642"/>
      <c r="PGE6" s="642"/>
      <c r="PGF6" s="642"/>
      <c r="PGG6" s="642"/>
      <c r="PGH6" s="642"/>
      <c r="PGI6" s="642"/>
      <c r="PGJ6" s="642"/>
      <c r="PGK6" s="642"/>
      <c r="PGL6" s="642"/>
      <c r="PGM6" s="642"/>
      <c r="PGN6" s="642"/>
      <c r="PGO6" s="642"/>
      <c r="PGP6" s="642"/>
      <c r="PGQ6" s="642"/>
      <c r="PGR6" s="642"/>
      <c r="PGS6" s="642"/>
      <c r="PGT6" s="642"/>
      <c r="PGU6" s="642"/>
      <c r="PGV6" s="642"/>
      <c r="PGW6" s="642"/>
      <c r="PGX6" s="642"/>
      <c r="PGY6" s="642"/>
      <c r="PGZ6" s="642"/>
      <c r="PHA6" s="642"/>
      <c r="PHB6" s="642"/>
      <c r="PHC6" s="642"/>
      <c r="PHD6" s="642"/>
      <c r="PHE6" s="642"/>
      <c r="PHF6" s="642"/>
      <c r="PHG6" s="642"/>
      <c r="PHH6" s="642"/>
      <c r="PHI6" s="642"/>
      <c r="PHJ6" s="642"/>
      <c r="PHK6" s="642"/>
      <c r="PHL6" s="642"/>
      <c r="PHM6" s="642"/>
      <c r="PHN6" s="642"/>
      <c r="PHO6" s="642"/>
      <c r="PHP6" s="642"/>
      <c r="PHQ6" s="642"/>
      <c r="PHR6" s="642"/>
      <c r="PHS6" s="642"/>
      <c r="PHT6" s="642"/>
      <c r="PHU6" s="642"/>
      <c r="PHV6" s="642"/>
      <c r="PHW6" s="642"/>
      <c r="PHX6" s="642"/>
      <c r="PHY6" s="642"/>
      <c r="PHZ6" s="642"/>
      <c r="PIA6" s="642"/>
      <c r="PIB6" s="642"/>
      <c r="PIC6" s="642"/>
      <c r="PID6" s="642"/>
      <c r="PIE6" s="642"/>
      <c r="PIF6" s="642"/>
      <c r="PIG6" s="642"/>
      <c r="PIH6" s="642"/>
      <c r="PII6" s="642"/>
      <c r="PIJ6" s="642"/>
      <c r="PIK6" s="642"/>
      <c r="PIL6" s="642"/>
      <c r="PIM6" s="642"/>
      <c r="PIN6" s="642"/>
      <c r="PIO6" s="642"/>
      <c r="PIP6" s="642"/>
      <c r="PIQ6" s="642"/>
      <c r="PIR6" s="642"/>
      <c r="PIS6" s="642"/>
      <c r="PIT6" s="642"/>
      <c r="PIU6" s="642"/>
      <c r="PIV6" s="642"/>
      <c r="PIW6" s="642"/>
      <c r="PIX6" s="642"/>
      <c r="PIY6" s="642"/>
      <c r="PIZ6" s="642"/>
      <c r="PJA6" s="642"/>
      <c r="PJB6" s="642"/>
      <c r="PJC6" s="642"/>
      <c r="PJD6" s="642"/>
      <c r="PJE6" s="642"/>
      <c r="PJF6" s="642"/>
      <c r="PJG6" s="642"/>
      <c r="PJH6" s="642"/>
      <c r="PJI6" s="642"/>
      <c r="PJJ6" s="642"/>
      <c r="PJK6" s="642"/>
      <c r="PJL6" s="642"/>
      <c r="PJM6" s="642"/>
      <c r="PJN6" s="642"/>
      <c r="PJO6" s="642"/>
      <c r="PJP6" s="642"/>
      <c r="PJQ6" s="642"/>
      <c r="PJR6" s="642"/>
      <c r="PJS6" s="642"/>
      <c r="PJT6" s="642"/>
      <c r="PJU6" s="642"/>
      <c r="PJV6" s="642"/>
      <c r="PJW6" s="642"/>
      <c r="PJX6" s="642"/>
      <c r="PJY6" s="642"/>
      <c r="PJZ6" s="642"/>
      <c r="PKA6" s="642"/>
      <c r="PKB6" s="642"/>
      <c r="PKC6" s="642"/>
      <c r="PKD6" s="642"/>
      <c r="PKE6" s="642"/>
      <c r="PKF6" s="642"/>
      <c r="PKG6" s="642"/>
      <c r="PKH6" s="642"/>
      <c r="PKI6" s="642"/>
      <c r="PKJ6" s="642"/>
      <c r="PKK6" s="642"/>
      <c r="PKL6" s="642"/>
      <c r="PKM6" s="642"/>
      <c r="PKN6" s="642"/>
      <c r="PKO6" s="642"/>
      <c r="PKP6" s="642"/>
      <c r="PKQ6" s="642"/>
      <c r="PKR6" s="642"/>
      <c r="PKS6" s="642"/>
      <c r="PKT6" s="642"/>
      <c r="PKU6" s="642"/>
      <c r="PKV6" s="642"/>
      <c r="PKW6" s="642"/>
      <c r="PKX6" s="642"/>
      <c r="PKY6" s="642"/>
      <c r="PKZ6" s="642"/>
      <c r="PLA6" s="642"/>
      <c r="PLB6" s="642"/>
      <c r="PLC6" s="642"/>
      <c r="PLD6" s="642"/>
      <c r="PLE6" s="642"/>
      <c r="PLF6" s="642"/>
      <c r="PLG6" s="642"/>
      <c r="PLH6" s="642"/>
      <c r="PLI6" s="642"/>
      <c r="PLJ6" s="642"/>
      <c r="PLK6" s="642"/>
      <c r="PLL6" s="642"/>
      <c r="PLM6" s="642"/>
      <c r="PLN6" s="642"/>
      <c r="PLO6" s="642"/>
      <c r="PLP6" s="642"/>
      <c r="PLQ6" s="642"/>
      <c r="PLR6" s="642"/>
      <c r="PLS6" s="642"/>
      <c r="PLT6" s="642"/>
      <c r="PLU6" s="642"/>
      <c r="PLV6" s="642"/>
      <c r="PLW6" s="642"/>
      <c r="PLX6" s="642"/>
      <c r="PLY6" s="642"/>
      <c r="PLZ6" s="642"/>
      <c r="PMA6" s="642"/>
      <c r="PMB6" s="642"/>
      <c r="PMC6" s="642"/>
      <c r="PMD6" s="642"/>
      <c r="PME6" s="642"/>
      <c r="PMF6" s="642"/>
      <c r="PMG6" s="642"/>
      <c r="PMH6" s="642"/>
      <c r="PMI6" s="642"/>
      <c r="PMJ6" s="642"/>
      <c r="PMK6" s="642"/>
      <c r="PML6" s="642"/>
      <c r="PMM6" s="642"/>
      <c r="PMN6" s="642"/>
      <c r="PMO6" s="642"/>
      <c r="PMP6" s="642"/>
      <c r="PMQ6" s="642"/>
      <c r="PMR6" s="642"/>
      <c r="PMS6" s="642"/>
      <c r="PMT6" s="642"/>
      <c r="PMU6" s="642"/>
      <c r="PMV6" s="642"/>
      <c r="PMW6" s="642"/>
      <c r="PMX6" s="642"/>
      <c r="PMY6" s="642"/>
      <c r="PMZ6" s="642"/>
      <c r="PNA6" s="642"/>
      <c r="PNB6" s="642"/>
      <c r="PNC6" s="642"/>
      <c r="PND6" s="642"/>
      <c r="PNE6" s="642"/>
      <c r="PNF6" s="642"/>
      <c r="PNG6" s="642"/>
      <c r="PNH6" s="642"/>
      <c r="PNI6" s="642"/>
      <c r="PNJ6" s="642"/>
      <c r="PNK6" s="642"/>
      <c r="PNL6" s="642"/>
      <c r="PNM6" s="642"/>
      <c r="PNN6" s="642"/>
      <c r="PNO6" s="642"/>
      <c r="PNP6" s="642"/>
      <c r="PNQ6" s="642"/>
      <c r="PNR6" s="642"/>
      <c r="PNS6" s="642"/>
      <c r="PNT6" s="642"/>
      <c r="PNU6" s="642"/>
      <c r="PNV6" s="642"/>
      <c r="PNW6" s="642"/>
      <c r="PNX6" s="642"/>
      <c r="PNY6" s="642"/>
      <c r="PNZ6" s="642"/>
      <c r="POA6" s="642"/>
      <c r="POB6" s="642"/>
      <c r="POC6" s="642"/>
      <c r="POD6" s="642"/>
      <c r="POE6" s="642"/>
      <c r="POF6" s="642"/>
      <c r="POG6" s="642"/>
      <c r="POH6" s="642"/>
      <c r="POI6" s="642"/>
      <c r="POJ6" s="642"/>
      <c r="POK6" s="642"/>
      <c r="POL6" s="642"/>
      <c r="POM6" s="642"/>
      <c r="PON6" s="642"/>
      <c r="POO6" s="642"/>
      <c r="POP6" s="642"/>
      <c r="POQ6" s="642"/>
      <c r="POR6" s="642"/>
      <c r="POS6" s="642"/>
      <c r="POT6" s="642"/>
      <c r="POU6" s="642"/>
      <c r="POV6" s="642"/>
      <c r="POW6" s="642"/>
      <c r="POX6" s="642"/>
      <c r="POY6" s="642"/>
      <c r="POZ6" s="642"/>
      <c r="PPA6" s="642"/>
      <c r="PPB6" s="642"/>
      <c r="PPC6" s="642"/>
      <c r="PPD6" s="642"/>
      <c r="PPE6" s="642"/>
      <c r="PPF6" s="642"/>
      <c r="PPG6" s="642"/>
      <c r="PPH6" s="642"/>
      <c r="PPI6" s="642"/>
      <c r="PPJ6" s="642"/>
      <c r="PPK6" s="642"/>
      <c r="PPL6" s="642"/>
      <c r="PPM6" s="642"/>
      <c r="PPN6" s="642"/>
      <c r="PPO6" s="642"/>
      <c r="PPP6" s="642"/>
      <c r="PPQ6" s="642"/>
      <c r="PPR6" s="642"/>
      <c r="PPS6" s="642"/>
      <c r="PPT6" s="642"/>
      <c r="PPU6" s="642"/>
      <c r="PPV6" s="642"/>
      <c r="PPW6" s="642"/>
      <c r="PPX6" s="642"/>
      <c r="PPY6" s="642"/>
      <c r="PPZ6" s="642"/>
      <c r="PQA6" s="642"/>
      <c r="PQB6" s="642"/>
      <c r="PQC6" s="642"/>
      <c r="PQD6" s="642"/>
      <c r="PQE6" s="642"/>
      <c r="PQF6" s="642"/>
      <c r="PQG6" s="642"/>
      <c r="PQH6" s="642"/>
      <c r="PQI6" s="642"/>
      <c r="PQJ6" s="642"/>
      <c r="PQK6" s="642"/>
      <c r="PQL6" s="642"/>
      <c r="PQM6" s="642"/>
      <c r="PQN6" s="642"/>
      <c r="PQO6" s="642"/>
      <c r="PQP6" s="642"/>
      <c r="PQQ6" s="642"/>
      <c r="PQR6" s="642"/>
      <c r="PQS6" s="642"/>
      <c r="PQT6" s="642"/>
      <c r="PQU6" s="642"/>
      <c r="PQV6" s="642"/>
      <c r="PQW6" s="642"/>
      <c r="PQX6" s="642"/>
      <c r="PQY6" s="642"/>
      <c r="PQZ6" s="642"/>
      <c r="PRA6" s="642"/>
      <c r="PRB6" s="642"/>
      <c r="PRC6" s="642"/>
      <c r="PRD6" s="642"/>
      <c r="PRE6" s="642"/>
      <c r="PRF6" s="642"/>
      <c r="PRG6" s="642"/>
      <c r="PRH6" s="642"/>
      <c r="PRI6" s="642"/>
      <c r="PRJ6" s="642"/>
      <c r="PRK6" s="642"/>
      <c r="PRL6" s="642"/>
      <c r="PRM6" s="642"/>
      <c r="PRN6" s="642"/>
      <c r="PRO6" s="642"/>
      <c r="PRP6" s="642"/>
      <c r="PRQ6" s="642"/>
      <c r="PRR6" s="642"/>
      <c r="PRS6" s="642"/>
      <c r="PRT6" s="642"/>
      <c r="PRU6" s="642"/>
      <c r="PRV6" s="642"/>
      <c r="PRW6" s="642"/>
      <c r="PRX6" s="642"/>
      <c r="PRY6" s="642"/>
      <c r="PRZ6" s="642"/>
      <c r="PSA6" s="642"/>
      <c r="PSB6" s="642"/>
      <c r="PSC6" s="642"/>
      <c r="PSD6" s="642"/>
      <c r="PSE6" s="642"/>
      <c r="PSF6" s="642"/>
      <c r="PSG6" s="642"/>
      <c r="PSH6" s="642"/>
      <c r="PSI6" s="642"/>
      <c r="PSJ6" s="642"/>
      <c r="PSK6" s="642"/>
      <c r="PSL6" s="642"/>
      <c r="PSM6" s="642"/>
      <c r="PSN6" s="642"/>
      <c r="PSO6" s="642"/>
      <c r="PSP6" s="642"/>
      <c r="PSQ6" s="642"/>
      <c r="PSR6" s="642"/>
      <c r="PSS6" s="642"/>
      <c r="PST6" s="642"/>
      <c r="PSU6" s="642"/>
      <c r="PSV6" s="642"/>
      <c r="PSW6" s="642"/>
      <c r="PSX6" s="642"/>
      <c r="PSY6" s="642"/>
      <c r="PSZ6" s="642"/>
      <c r="PTA6" s="642"/>
      <c r="PTB6" s="642"/>
      <c r="PTC6" s="642"/>
      <c r="PTD6" s="642"/>
      <c r="PTE6" s="642"/>
      <c r="PTF6" s="642"/>
      <c r="PTG6" s="642"/>
      <c r="PTH6" s="642"/>
      <c r="PTI6" s="642"/>
      <c r="PTJ6" s="642"/>
      <c r="PTK6" s="642"/>
      <c r="PTL6" s="642"/>
      <c r="PTM6" s="642"/>
      <c r="PTN6" s="642"/>
      <c r="PTO6" s="642"/>
      <c r="PTP6" s="642"/>
      <c r="PTQ6" s="642"/>
      <c r="PTR6" s="642"/>
      <c r="PTS6" s="642"/>
      <c r="PTT6" s="642"/>
      <c r="PTU6" s="642"/>
      <c r="PTV6" s="642"/>
      <c r="PTW6" s="642"/>
      <c r="PTX6" s="642"/>
      <c r="PTY6" s="642"/>
      <c r="PTZ6" s="642"/>
      <c r="PUA6" s="642"/>
      <c r="PUB6" s="642"/>
      <c r="PUC6" s="642"/>
      <c r="PUD6" s="642"/>
      <c r="PUE6" s="642"/>
      <c r="PUF6" s="642"/>
      <c r="PUG6" s="642"/>
      <c r="PUH6" s="642"/>
      <c r="PUI6" s="642"/>
      <c r="PUJ6" s="642"/>
      <c r="PUK6" s="642"/>
      <c r="PUL6" s="642"/>
      <c r="PUM6" s="642"/>
      <c r="PUN6" s="642"/>
      <c r="PUO6" s="642"/>
      <c r="PUP6" s="642"/>
      <c r="PUQ6" s="642"/>
      <c r="PUR6" s="642"/>
      <c r="PUS6" s="642"/>
      <c r="PUT6" s="642"/>
      <c r="PUU6" s="642"/>
      <c r="PUV6" s="642"/>
      <c r="PUW6" s="642"/>
      <c r="PUX6" s="642"/>
      <c r="PUY6" s="642"/>
      <c r="PUZ6" s="642"/>
      <c r="PVA6" s="642"/>
      <c r="PVB6" s="642"/>
      <c r="PVC6" s="642"/>
      <c r="PVD6" s="642"/>
      <c r="PVE6" s="642"/>
      <c r="PVF6" s="642"/>
      <c r="PVG6" s="642"/>
      <c r="PVH6" s="642"/>
      <c r="PVI6" s="642"/>
      <c r="PVJ6" s="642"/>
      <c r="PVK6" s="642"/>
      <c r="PVL6" s="642"/>
      <c r="PVM6" s="642"/>
      <c r="PVN6" s="642"/>
      <c r="PVO6" s="642"/>
      <c r="PVP6" s="642"/>
      <c r="PVQ6" s="642"/>
      <c r="PVR6" s="642"/>
      <c r="PVS6" s="642"/>
      <c r="PVT6" s="642"/>
      <c r="PVU6" s="642"/>
      <c r="PVV6" s="642"/>
      <c r="PVW6" s="642"/>
      <c r="PVX6" s="642"/>
      <c r="PVY6" s="642"/>
      <c r="PVZ6" s="642"/>
      <c r="PWA6" s="642"/>
      <c r="PWB6" s="642"/>
      <c r="PWC6" s="642"/>
      <c r="PWD6" s="642"/>
      <c r="PWE6" s="642"/>
      <c r="PWF6" s="642"/>
      <c r="PWG6" s="642"/>
      <c r="PWH6" s="642"/>
      <c r="PWI6" s="642"/>
      <c r="PWJ6" s="642"/>
      <c r="PWK6" s="642"/>
      <c r="PWL6" s="642"/>
      <c r="PWM6" s="642"/>
      <c r="PWN6" s="642"/>
      <c r="PWO6" s="642"/>
      <c r="PWP6" s="642"/>
      <c r="PWQ6" s="642"/>
      <c r="PWR6" s="642"/>
      <c r="PWS6" s="642"/>
      <c r="PWT6" s="642"/>
      <c r="PWU6" s="642"/>
      <c r="PWV6" s="642"/>
      <c r="PWW6" s="642"/>
      <c r="PWX6" s="642"/>
      <c r="PWY6" s="642"/>
      <c r="PWZ6" s="642"/>
      <c r="PXA6" s="642"/>
      <c r="PXB6" s="642"/>
      <c r="PXC6" s="642"/>
      <c r="PXD6" s="642"/>
      <c r="PXE6" s="642"/>
      <c r="PXF6" s="642"/>
      <c r="PXG6" s="642"/>
      <c r="PXH6" s="642"/>
      <c r="PXI6" s="642"/>
      <c r="PXJ6" s="642"/>
      <c r="PXK6" s="642"/>
      <c r="PXL6" s="642"/>
      <c r="PXM6" s="642"/>
      <c r="PXN6" s="642"/>
      <c r="PXO6" s="642"/>
      <c r="PXP6" s="642"/>
      <c r="PXQ6" s="642"/>
      <c r="PXR6" s="642"/>
      <c r="PXS6" s="642"/>
      <c r="PXT6" s="642"/>
      <c r="PXU6" s="642"/>
      <c r="PXV6" s="642"/>
      <c r="PXW6" s="642"/>
      <c r="PXX6" s="642"/>
      <c r="PXY6" s="642"/>
      <c r="PXZ6" s="642"/>
      <c r="PYA6" s="642"/>
      <c r="PYB6" s="642"/>
      <c r="PYC6" s="642"/>
      <c r="PYD6" s="642"/>
      <c r="PYE6" s="642"/>
      <c r="PYF6" s="642"/>
      <c r="PYG6" s="642"/>
      <c r="PYH6" s="642"/>
      <c r="PYI6" s="642"/>
      <c r="PYJ6" s="642"/>
      <c r="PYK6" s="642"/>
      <c r="PYL6" s="642"/>
      <c r="PYM6" s="642"/>
      <c r="PYN6" s="642"/>
      <c r="PYO6" s="642"/>
      <c r="PYP6" s="642"/>
      <c r="PYQ6" s="642"/>
      <c r="PYR6" s="642"/>
      <c r="PYS6" s="642"/>
      <c r="PYT6" s="642"/>
      <c r="PYU6" s="642"/>
      <c r="PYV6" s="642"/>
      <c r="PYW6" s="642"/>
      <c r="PYX6" s="642"/>
      <c r="PYY6" s="642"/>
      <c r="PYZ6" s="642"/>
      <c r="PZA6" s="642"/>
      <c r="PZB6" s="642"/>
      <c r="PZC6" s="642"/>
      <c r="PZD6" s="642"/>
      <c r="PZE6" s="642"/>
      <c r="PZF6" s="642"/>
      <c r="PZG6" s="642"/>
      <c r="PZH6" s="642"/>
      <c r="PZI6" s="642"/>
      <c r="PZJ6" s="642"/>
      <c r="PZK6" s="642"/>
      <c r="PZL6" s="642"/>
      <c r="PZM6" s="642"/>
      <c r="PZN6" s="642"/>
      <c r="PZO6" s="642"/>
      <c r="PZP6" s="642"/>
      <c r="PZQ6" s="642"/>
      <c r="PZR6" s="642"/>
      <c r="PZS6" s="642"/>
      <c r="PZT6" s="642"/>
      <c r="PZU6" s="642"/>
      <c r="PZV6" s="642"/>
      <c r="PZW6" s="642"/>
      <c r="PZX6" s="642"/>
      <c r="PZY6" s="642"/>
      <c r="PZZ6" s="642"/>
      <c r="QAA6" s="642"/>
      <c r="QAB6" s="642"/>
      <c r="QAC6" s="642"/>
      <c r="QAD6" s="642"/>
      <c r="QAE6" s="642"/>
      <c r="QAF6" s="642"/>
      <c r="QAG6" s="642"/>
      <c r="QAH6" s="642"/>
      <c r="QAI6" s="642"/>
      <c r="QAJ6" s="642"/>
      <c r="QAK6" s="642"/>
      <c r="QAL6" s="642"/>
      <c r="QAM6" s="642"/>
      <c r="QAN6" s="642"/>
      <c r="QAO6" s="642"/>
      <c r="QAP6" s="642"/>
      <c r="QAQ6" s="642"/>
      <c r="QAR6" s="642"/>
      <c r="QAS6" s="642"/>
      <c r="QAT6" s="642"/>
      <c r="QAU6" s="642"/>
      <c r="QAV6" s="642"/>
      <c r="QAW6" s="642"/>
      <c r="QAX6" s="642"/>
      <c r="QAY6" s="642"/>
      <c r="QAZ6" s="642"/>
      <c r="QBA6" s="642"/>
      <c r="QBB6" s="642"/>
      <c r="QBC6" s="642"/>
      <c r="QBD6" s="642"/>
      <c r="QBE6" s="642"/>
      <c r="QBF6" s="642"/>
      <c r="QBG6" s="642"/>
      <c r="QBH6" s="642"/>
      <c r="QBI6" s="642"/>
      <c r="QBJ6" s="642"/>
      <c r="QBK6" s="642"/>
      <c r="QBL6" s="642"/>
      <c r="QBM6" s="642"/>
      <c r="QBN6" s="642"/>
      <c r="QBO6" s="642"/>
      <c r="QBP6" s="642"/>
      <c r="QBQ6" s="642"/>
      <c r="QBR6" s="642"/>
      <c r="QBS6" s="642"/>
      <c r="QBT6" s="642"/>
      <c r="QBU6" s="642"/>
      <c r="QBV6" s="642"/>
      <c r="QBW6" s="642"/>
      <c r="QBX6" s="642"/>
      <c r="QBY6" s="642"/>
      <c r="QBZ6" s="642"/>
      <c r="QCA6" s="642"/>
      <c r="QCB6" s="642"/>
      <c r="QCC6" s="642"/>
      <c r="QCD6" s="642"/>
      <c r="QCE6" s="642"/>
      <c r="QCF6" s="642"/>
      <c r="QCG6" s="642"/>
      <c r="QCH6" s="642"/>
      <c r="QCI6" s="642"/>
      <c r="QCJ6" s="642"/>
      <c r="QCK6" s="642"/>
      <c r="QCL6" s="642"/>
      <c r="QCM6" s="642"/>
      <c r="QCN6" s="642"/>
      <c r="QCO6" s="642"/>
      <c r="QCP6" s="642"/>
      <c r="QCQ6" s="642"/>
      <c r="QCR6" s="642"/>
      <c r="QCS6" s="642"/>
      <c r="QCT6" s="642"/>
      <c r="QCU6" s="642"/>
      <c r="QCV6" s="642"/>
      <c r="QCW6" s="642"/>
      <c r="QCX6" s="642"/>
      <c r="QCY6" s="642"/>
      <c r="QCZ6" s="642"/>
      <c r="QDA6" s="642"/>
      <c r="QDB6" s="642"/>
      <c r="QDC6" s="642"/>
      <c r="QDD6" s="642"/>
      <c r="QDE6" s="642"/>
      <c r="QDF6" s="642"/>
      <c r="QDG6" s="642"/>
      <c r="QDH6" s="642"/>
      <c r="QDI6" s="642"/>
      <c r="QDJ6" s="642"/>
      <c r="QDK6" s="642"/>
      <c r="QDL6" s="642"/>
      <c r="QDM6" s="642"/>
      <c r="QDN6" s="642"/>
      <c r="QDO6" s="642"/>
      <c r="QDP6" s="642"/>
      <c r="QDQ6" s="642"/>
      <c r="QDR6" s="642"/>
      <c r="QDS6" s="642"/>
      <c r="QDT6" s="642"/>
      <c r="QDU6" s="642"/>
      <c r="QDV6" s="642"/>
      <c r="QDW6" s="642"/>
      <c r="QDX6" s="642"/>
      <c r="QDY6" s="642"/>
      <c r="QDZ6" s="642"/>
      <c r="QEA6" s="642"/>
      <c r="QEB6" s="642"/>
      <c r="QEC6" s="642"/>
      <c r="QED6" s="642"/>
      <c r="QEE6" s="642"/>
      <c r="QEF6" s="642"/>
      <c r="QEG6" s="642"/>
      <c r="QEH6" s="642"/>
      <c r="QEI6" s="642"/>
      <c r="QEJ6" s="642"/>
      <c r="QEK6" s="642"/>
      <c r="QEL6" s="642"/>
      <c r="QEM6" s="642"/>
      <c r="QEN6" s="642"/>
      <c r="QEO6" s="642"/>
      <c r="QEP6" s="642"/>
      <c r="QEQ6" s="642"/>
      <c r="QER6" s="642"/>
      <c r="QES6" s="642"/>
      <c r="QET6" s="642"/>
      <c r="QEU6" s="642"/>
      <c r="QEV6" s="642"/>
      <c r="QEW6" s="642"/>
      <c r="QEX6" s="642"/>
      <c r="QEY6" s="642"/>
      <c r="QEZ6" s="642"/>
      <c r="QFA6" s="642"/>
      <c r="QFB6" s="642"/>
      <c r="QFC6" s="642"/>
      <c r="QFD6" s="642"/>
      <c r="QFE6" s="642"/>
      <c r="QFF6" s="642"/>
      <c r="QFG6" s="642"/>
      <c r="QFH6" s="642"/>
      <c r="QFI6" s="642"/>
      <c r="QFJ6" s="642"/>
      <c r="QFK6" s="642"/>
      <c r="QFL6" s="642"/>
      <c r="QFM6" s="642"/>
      <c r="QFN6" s="642"/>
      <c r="QFO6" s="642"/>
      <c r="QFP6" s="642"/>
      <c r="QFQ6" s="642"/>
      <c r="QFR6" s="642"/>
      <c r="QFS6" s="642"/>
      <c r="QFT6" s="642"/>
      <c r="QFU6" s="642"/>
      <c r="QFV6" s="642"/>
      <c r="QFW6" s="642"/>
      <c r="QFX6" s="642"/>
      <c r="QFY6" s="642"/>
      <c r="QFZ6" s="642"/>
      <c r="QGA6" s="642"/>
      <c r="QGB6" s="642"/>
      <c r="QGC6" s="642"/>
      <c r="QGD6" s="642"/>
      <c r="QGE6" s="642"/>
      <c r="QGF6" s="642"/>
      <c r="QGG6" s="642"/>
      <c r="QGH6" s="642"/>
      <c r="QGI6" s="642"/>
      <c r="QGJ6" s="642"/>
      <c r="QGK6" s="642"/>
      <c r="QGL6" s="642"/>
      <c r="QGM6" s="642"/>
      <c r="QGN6" s="642"/>
      <c r="QGO6" s="642"/>
      <c r="QGP6" s="642"/>
      <c r="QGQ6" s="642"/>
      <c r="QGR6" s="642"/>
      <c r="QGS6" s="642"/>
      <c r="QGT6" s="642"/>
      <c r="QGU6" s="642"/>
      <c r="QGV6" s="642"/>
      <c r="QGW6" s="642"/>
      <c r="QGX6" s="642"/>
      <c r="QGY6" s="642"/>
      <c r="QGZ6" s="642"/>
      <c r="QHA6" s="642"/>
      <c r="QHB6" s="642"/>
      <c r="QHC6" s="642"/>
      <c r="QHD6" s="642"/>
      <c r="QHE6" s="642"/>
      <c r="QHF6" s="642"/>
      <c r="QHG6" s="642"/>
      <c r="QHH6" s="642"/>
      <c r="QHI6" s="642"/>
      <c r="QHJ6" s="642"/>
      <c r="QHK6" s="642"/>
      <c r="QHL6" s="642"/>
      <c r="QHM6" s="642"/>
      <c r="QHN6" s="642"/>
      <c r="QHO6" s="642"/>
      <c r="QHP6" s="642"/>
      <c r="QHQ6" s="642"/>
      <c r="QHR6" s="642"/>
      <c r="QHS6" s="642"/>
      <c r="QHT6" s="642"/>
      <c r="QHU6" s="642"/>
      <c r="QHV6" s="642"/>
      <c r="QHW6" s="642"/>
      <c r="QHX6" s="642"/>
      <c r="QHY6" s="642"/>
      <c r="QHZ6" s="642"/>
      <c r="QIA6" s="642"/>
      <c r="QIB6" s="642"/>
      <c r="QIC6" s="642"/>
      <c r="QID6" s="642"/>
      <c r="QIE6" s="642"/>
      <c r="QIF6" s="642"/>
      <c r="QIG6" s="642"/>
      <c r="QIH6" s="642"/>
      <c r="QII6" s="642"/>
      <c r="QIJ6" s="642"/>
      <c r="QIK6" s="642"/>
      <c r="QIL6" s="642"/>
      <c r="QIM6" s="642"/>
      <c r="QIN6" s="642"/>
      <c r="QIO6" s="642"/>
      <c r="QIP6" s="642"/>
      <c r="QIQ6" s="642"/>
      <c r="QIR6" s="642"/>
      <c r="QIS6" s="642"/>
      <c r="QIT6" s="642"/>
      <c r="QIU6" s="642"/>
      <c r="QIV6" s="642"/>
      <c r="QIW6" s="642"/>
      <c r="QIX6" s="642"/>
      <c r="QIY6" s="642"/>
      <c r="QIZ6" s="642"/>
      <c r="QJA6" s="642"/>
      <c r="QJB6" s="642"/>
      <c r="QJC6" s="642"/>
      <c r="QJD6" s="642"/>
      <c r="QJE6" s="642"/>
      <c r="QJF6" s="642"/>
      <c r="QJG6" s="642"/>
      <c r="QJH6" s="642"/>
      <c r="QJI6" s="642"/>
      <c r="QJJ6" s="642"/>
      <c r="QJK6" s="642"/>
      <c r="QJL6" s="642"/>
      <c r="QJM6" s="642"/>
      <c r="QJN6" s="642"/>
      <c r="QJO6" s="642"/>
      <c r="QJP6" s="642"/>
      <c r="QJQ6" s="642"/>
      <c r="QJR6" s="642"/>
      <c r="QJS6" s="642"/>
      <c r="QJT6" s="642"/>
      <c r="QJU6" s="642"/>
      <c r="QJV6" s="642"/>
      <c r="QJW6" s="642"/>
      <c r="QJX6" s="642"/>
      <c r="QJY6" s="642"/>
      <c r="QJZ6" s="642"/>
      <c r="QKA6" s="642"/>
      <c r="QKB6" s="642"/>
      <c r="QKC6" s="642"/>
      <c r="QKD6" s="642"/>
      <c r="QKE6" s="642"/>
      <c r="QKF6" s="642"/>
      <c r="QKG6" s="642"/>
      <c r="QKH6" s="642"/>
      <c r="QKI6" s="642"/>
      <c r="QKJ6" s="642"/>
      <c r="QKK6" s="642"/>
      <c r="QKL6" s="642"/>
      <c r="QKM6" s="642"/>
      <c r="QKN6" s="642"/>
      <c r="QKO6" s="642"/>
      <c r="QKP6" s="642"/>
      <c r="QKQ6" s="642"/>
      <c r="QKR6" s="642"/>
      <c r="QKS6" s="642"/>
      <c r="QKT6" s="642"/>
      <c r="QKU6" s="642"/>
      <c r="QKV6" s="642"/>
      <c r="QKW6" s="642"/>
      <c r="QKX6" s="642"/>
      <c r="QKY6" s="642"/>
      <c r="QKZ6" s="642"/>
      <c r="QLA6" s="642"/>
      <c r="QLB6" s="642"/>
      <c r="QLC6" s="642"/>
      <c r="QLD6" s="642"/>
      <c r="QLE6" s="642"/>
      <c r="QLF6" s="642"/>
      <c r="QLG6" s="642"/>
      <c r="QLH6" s="642"/>
      <c r="QLI6" s="642"/>
      <c r="QLJ6" s="642"/>
      <c r="QLK6" s="642"/>
      <c r="QLL6" s="642"/>
      <c r="QLM6" s="642"/>
      <c r="QLN6" s="642"/>
      <c r="QLO6" s="642"/>
      <c r="QLP6" s="642"/>
      <c r="QLQ6" s="642"/>
      <c r="QLR6" s="642"/>
      <c r="QLS6" s="642"/>
      <c r="QLT6" s="642"/>
      <c r="QLU6" s="642"/>
      <c r="QLV6" s="642"/>
      <c r="QLW6" s="642"/>
      <c r="QLX6" s="642"/>
      <c r="QLY6" s="642"/>
      <c r="QLZ6" s="642"/>
      <c r="QMA6" s="642"/>
      <c r="QMB6" s="642"/>
      <c r="QMC6" s="642"/>
      <c r="QMD6" s="642"/>
      <c r="QME6" s="642"/>
      <c r="QMF6" s="642"/>
      <c r="QMG6" s="642"/>
      <c r="QMH6" s="642"/>
      <c r="QMI6" s="642"/>
      <c r="QMJ6" s="642"/>
      <c r="QMK6" s="642"/>
      <c r="QML6" s="642"/>
      <c r="QMM6" s="642"/>
      <c r="QMN6" s="642"/>
      <c r="QMO6" s="642"/>
      <c r="QMP6" s="642"/>
      <c r="QMQ6" s="642"/>
      <c r="QMR6" s="642"/>
      <c r="QMS6" s="642"/>
      <c r="QMT6" s="642"/>
      <c r="QMU6" s="642"/>
      <c r="QMV6" s="642"/>
      <c r="QMW6" s="642"/>
      <c r="QMX6" s="642"/>
      <c r="QMY6" s="642"/>
      <c r="QMZ6" s="642"/>
      <c r="QNA6" s="642"/>
      <c r="QNB6" s="642"/>
      <c r="QNC6" s="642"/>
      <c r="QND6" s="642"/>
      <c r="QNE6" s="642"/>
      <c r="QNF6" s="642"/>
      <c r="QNG6" s="642"/>
      <c r="QNH6" s="642"/>
      <c r="QNI6" s="642"/>
      <c r="QNJ6" s="642"/>
      <c r="QNK6" s="642"/>
      <c r="QNL6" s="642"/>
      <c r="QNM6" s="642"/>
      <c r="QNN6" s="642"/>
      <c r="QNO6" s="642"/>
      <c r="QNP6" s="642"/>
      <c r="QNQ6" s="642"/>
      <c r="QNR6" s="642"/>
      <c r="QNS6" s="642"/>
      <c r="QNT6" s="642"/>
      <c r="QNU6" s="642"/>
      <c r="QNV6" s="642"/>
      <c r="QNW6" s="642"/>
      <c r="QNX6" s="642"/>
      <c r="QNY6" s="642"/>
      <c r="QNZ6" s="642"/>
      <c r="QOA6" s="642"/>
      <c r="QOB6" s="642"/>
      <c r="QOC6" s="642"/>
      <c r="QOD6" s="642"/>
      <c r="QOE6" s="642"/>
      <c r="QOF6" s="642"/>
      <c r="QOG6" s="642"/>
      <c r="QOH6" s="642"/>
      <c r="QOI6" s="642"/>
      <c r="QOJ6" s="642"/>
      <c r="QOK6" s="642"/>
      <c r="QOL6" s="642"/>
      <c r="QOM6" s="642"/>
      <c r="QON6" s="642"/>
      <c r="QOO6" s="642"/>
      <c r="QOP6" s="642"/>
      <c r="QOQ6" s="642"/>
      <c r="QOR6" s="642"/>
      <c r="QOS6" s="642"/>
      <c r="QOT6" s="642"/>
      <c r="QOU6" s="642"/>
      <c r="QOV6" s="642"/>
      <c r="QOW6" s="642"/>
      <c r="QOX6" s="642"/>
      <c r="QOY6" s="642"/>
      <c r="QOZ6" s="642"/>
      <c r="QPA6" s="642"/>
      <c r="QPB6" s="642"/>
      <c r="QPC6" s="642"/>
      <c r="QPD6" s="642"/>
      <c r="QPE6" s="642"/>
      <c r="QPF6" s="642"/>
      <c r="QPG6" s="642"/>
      <c r="QPH6" s="642"/>
      <c r="QPI6" s="642"/>
      <c r="QPJ6" s="642"/>
      <c r="QPK6" s="642"/>
      <c r="QPL6" s="642"/>
      <c r="QPM6" s="642"/>
      <c r="QPN6" s="642"/>
      <c r="QPO6" s="642"/>
      <c r="QPP6" s="642"/>
      <c r="QPQ6" s="642"/>
      <c r="QPR6" s="642"/>
      <c r="QPS6" s="642"/>
      <c r="QPT6" s="642"/>
      <c r="QPU6" s="642"/>
      <c r="QPV6" s="642"/>
      <c r="QPW6" s="642"/>
      <c r="QPX6" s="642"/>
      <c r="QPY6" s="642"/>
      <c r="QPZ6" s="642"/>
      <c r="QQA6" s="642"/>
      <c r="QQB6" s="642"/>
      <c r="QQC6" s="642"/>
      <c r="QQD6" s="642"/>
      <c r="QQE6" s="642"/>
      <c r="QQF6" s="642"/>
      <c r="QQG6" s="642"/>
      <c r="QQH6" s="642"/>
      <c r="QQI6" s="642"/>
      <c r="QQJ6" s="642"/>
      <c r="QQK6" s="642"/>
      <c r="QQL6" s="642"/>
      <c r="QQM6" s="642"/>
      <c r="QQN6" s="642"/>
      <c r="QQO6" s="642"/>
      <c r="QQP6" s="642"/>
      <c r="QQQ6" s="642"/>
      <c r="QQR6" s="642"/>
      <c r="QQS6" s="642"/>
      <c r="QQT6" s="642"/>
      <c r="QQU6" s="642"/>
      <c r="QQV6" s="642"/>
      <c r="QQW6" s="642"/>
      <c r="QQX6" s="642"/>
      <c r="QQY6" s="642"/>
      <c r="QQZ6" s="642"/>
      <c r="QRA6" s="642"/>
      <c r="QRB6" s="642"/>
      <c r="QRC6" s="642"/>
      <c r="QRD6" s="642"/>
      <c r="QRE6" s="642"/>
      <c r="QRF6" s="642"/>
      <c r="QRG6" s="642"/>
      <c r="QRH6" s="642"/>
      <c r="QRI6" s="642"/>
      <c r="QRJ6" s="642"/>
      <c r="QRK6" s="642"/>
      <c r="QRL6" s="642"/>
      <c r="QRM6" s="642"/>
      <c r="QRN6" s="642"/>
      <c r="QRO6" s="642"/>
      <c r="QRP6" s="642"/>
      <c r="QRQ6" s="642"/>
      <c r="QRR6" s="642"/>
      <c r="QRS6" s="642"/>
      <c r="QRT6" s="642"/>
      <c r="QRU6" s="642"/>
      <c r="QRV6" s="642"/>
      <c r="QRW6" s="642"/>
      <c r="QRX6" s="642"/>
      <c r="QRY6" s="642"/>
      <c r="QRZ6" s="642"/>
      <c r="QSA6" s="642"/>
      <c r="QSB6" s="642"/>
      <c r="QSC6" s="642"/>
      <c r="QSD6" s="642"/>
      <c r="QSE6" s="642"/>
      <c r="QSF6" s="642"/>
      <c r="QSG6" s="642"/>
      <c r="QSH6" s="642"/>
      <c r="QSI6" s="642"/>
      <c r="QSJ6" s="642"/>
      <c r="QSK6" s="642"/>
      <c r="QSL6" s="642"/>
      <c r="QSM6" s="642"/>
      <c r="QSN6" s="642"/>
      <c r="QSO6" s="642"/>
      <c r="QSP6" s="642"/>
      <c r="QSQ6" s="642"/>
      <c r="QSR6" s="642"/>
      <c r="QSS6" s="642"/>
      <c r="QST6" s="642"/>
      <c r="QSU6" s="642"/>
      <c r="QSV6" s="642"/>
      <c r="QSW6" s="642"/>
      <c r="QSX6" s="642"/>
      <c r="QSY6" s="642"/>
      <c r="QSZ6" s="642"/>
      <c r="QTA6" s="642"/>
      <c r="QTB6" s="642"/>
      <c r="QTC6" s="642"/>
      <c r="QTD6" s="642"/>
      <c r="QTE6" s="642"/>
      <c r="QTF6" s="642"/>
      <c r="QTG6" s="642"/>
      <c r="QTH6" s="642"/>
      <c r="QTI6" s="642"/>
      <c r="QTJ6" s="642"/>
      <c r="QTK6" s="642"/>
      <c r="QTL6" s="642"/>
      <c r="QTM6" s="642"/>
      <c r="QTN6" s="642"/>
      <c r="QTO6" s="642"/>
      <c r="QTP6" s="642"/>
      <c r="QTQ6" s="642"/>
      <c r="QTR6" s="642"/>
      <c r="QTS6" s="642"/>
      <c r="QTT6" s="642"/>
      <c r="QTU6" s="642"/>
      <c r="QTV6" s="642"/>
      <c r="QTW6" s="642"/>
      <c r="QTX6" s="642"/>
      <c r="QTY6" s="642"/>
      <c r="QTZ6" s="642"/>
      <c r="QUA6" s="642"/>
      <c r="QUB6" s="642"/>
      <c r="QUC6" s="642"/>
      <c r="QUD6" s="642"/>
      <c r="QUE6" s="642"/>
      <c r="QUF6" s="642"/>
      <c r="QUG6" s="642"/>
      <c r="QUH6" s="642"/>
      <c r="QUI6" s="642"/>
      <c r="QUJ6" s="642"/>
      <c r="QUK6" s="642"/>
      <c r="QUL6" s="642"/>
      <c r="QUM6" s="642"/>
      <c r="QUN6" s="642"/>
      <c r="QUO6" s="642"/>
      <c r="QUP6" s="642"/>
      <c r="QUQ6" s="642"/>
      <c r="QUR6" s="642"/>
      <c r="QUS6" s="642"/>
      <c r="QUT6" s="642"/>
      <c r="QUU6" s="642"/>
      <c r="QUV6" s="642"/>
      <c r="QUW6" s="642"/>
      <c r="QUX6" s="642"/>
      <c r="QUY6" s="642"/>
      <c r="QUZ6" s="642"/>
      <c r="QVA6" s="642"/>
      <c r="QVB6" s="642"/>
      <c r="QVC6" s="642"/>
      <c r="QVD6" s="642"/>
      <c r="QVE6" s="642"/>
      <c r="QVF6" s="642"/>
      <c r="QVG6" s="642"/>
      <c r="QVH6" s="642"/>
      <c r="QVI6" s="642"/>
      <c r="QVJ6" s="642"/>
      <c r="QVK6" s="642"/>
      <c r="QVL6" s="642"/>
      <c r="QVM6" s="642"/>
      <c r="QVN6" s="642"/>
      <c r="QVO6" s="642"/>
      <c r="QVP6" s="642"/>
      <c r="QVQ6" s="642"/>
      <c r="QVR6" s="642"/>
      <c r="QVS6" s="642"/>
      <c r="QVT6" s="642"/>
      <c r="QVU6" s="642"/>
      <c r="QVV6" s="642"/>
      <c r="QVW6" s="642"/>
      <c r="QVX6" s="642"/>
      <c r="QVY6" s="642"/>
      <c r="QVZ6" s="642"/>
      <c r="QWA6" s="642"/>
      <c r="QWB6" s="642"/>
      <c r="QWC6" s="642"/>
      <c r="QWD6" s="642"/>
      <c r="QWE6" s="642"/>
      <c r="QWF6" s="642"/>
      <c r="QWG6" s="642"/>
      <c r="QWH6" s="642"/>
      <c r="QWI6" s="642"/>
      <c r="QWJ6" s="642"/>
      <c r="QWK6" s="642"/>
      <c r="QWL6" s="642"/>
      <c r="QWM6" s="642"/>
      <c r="QWN6" s="642"/>
      <c r="QWO6" s="642"/>
      <c r="QWP6" s="642"/>
      <c r="QWQ6" s="642"/>
      <c r="QWR6" s="642"/>
      <c r="QWS6" s="642"/>
      <c r="QWT6" s="642"/>
      <c r="QWU6" s="642"/>
      <c r="QWV6" s="642"/>
      <c r="QWW6" s="642"/>
      <c r="QWX6" s="642"/>
      <c r="QWY6" s="642"/>
      <c r="QWZ6" s="642"/>
      <c r="QXA6" s="642"/>
      <c r="QXB6" s="642"/>
      <c r="QXC6" s="642"/>
      <c r="QXD6" s="642"/>
      <c r="QXE6" s="642"/>
      <c r="QXF6" s="642"/>
      <c r="QXG6" s="642"/>
      <c r="QXH6" s="642"/>
      <c r="QXI6" s="642"/>
      <c r="QXJ6" s="642"/>
      <c r="QXK6" s="642"/>
      <c r="QXL6" s="642"/>
      <c r="QXM6" s="642"/>
      <c r="QXN6" s="642"/>
      <c r="QXO6" s="642"/>
      <c r="QXP6" s="642"/>
      <c r="QXQ6" s="642"/>
      <c r="QXR6" s="642"/>
      <c r="QXS6" s="642"/>
      <c r="QXT6" s="642"/>
      <c r="QXU6" s="642"/>
      <c r="QXV6" s="642"/>
      <c r="QXW6" s="642"/>
      <c r="QXX6" s="642"/>
      <c r="QXY6" s="642"/>
      <c r="QXZ6" s="642"/>
      <c r="QYA6" s="642"/>
      <c r="QYB6" s="642"/>
      <c r="QYC6" s="642"/>
      <c r="QYD6" s="642"/>
      <c r="QYE6" s="642"/>
      <c r="QYF6" s="642"/>
      <c r="QYG6" s="642"/>
      <c r="QYH6" s="642"/>
      <c r="QYI6" s="642"/>
      <c r="QYJ6" s="642"/>
      <c r="QYK6" s="642"/>
      <c r="QYL6" s="642"/>
      <c r="QYM6" s="642"/>
      <c r="QYN6" s="642"/>
      <c r="QYO6" s="642"/>
      <c r="QYP6" s="642"/>
      <c r="QYQ6" s="642"/>
      <c r="QYR6" s="642"/>
      <c r="QYS6" s="642"/>
      <c r="QYT6" s="642"/>
      <c r="QYU6" s="642"/>
      <c r="QYV6" s="642"/>
      <c r="QYW6" s="642"/>
      <c r="QYX6" s="642"/>
      <c r="QYY6" s="642"/>
      <c r="QYZ6" s="642"/>
      <c r="QZA6" s="642"/>
      <c r="QZB6" s="642"/>
      <c r="QZC6" s="642"/>
      <c r="QZD6" s="642"/>
      <c r="QZE6" s="642"/>
      <c r="QZF6" s="642"/>
      <c r="QZG6" s="642"/>
      <c r="QZH6" s="642"/>
      <c r="QZI6" s="642"/>
      <c r="QZJ6" s="642"/>
      <c r="QZK6" s="642"/>
      <c r="QZL6" s="642"/>
      <c r="QZM6" s="642"/>
      <c r="QZN6" s="642"/>
      <c r="QZO6" s="642"/>
      <c r="QZP6" s="642"/>
      <c r="QZQ6" s="642"/>
      <c r="QZR6" s="642"/>
      <c r="QZS6" s="642"/>
      <c r="QZT6" s="642"/>
      <c r="QZU6" s="642"/>
      <c r="QZV6" s="642"/>
      <c r="QZW6" s="642"/>
      <c r="QZX6" s="642"/>
      <c r="QZY6" s="642"/>
      <c r="QZZ6" s="642"/>
      <c r="RAA6" s="642"/>
      <c r="RAB6" s="642"/>
      <c r="RAC6" s="642"/>
      <c r="RAD6" s="642"/>
      <c r="RAE6" s="642"/>
      <c r="RAF6" s="642"/>
      <c r="RAG6" s="642"/>
      <c r="RAH6" s="642"/>
      <c r="RAI6" s="642"/>
      <c r="RAJ6" s="642"/>
      <c r="RAK6" s="642"/>
      <c r="RAL6" s="642"/>
      <c r="RAM6" s="642"/>
      <c r="RAN6" s="642"/>
      <c r="RAO6" s="642"/>
      <c r="RAP6" s="642"/>
      <c r="RAQ6" s="642"/>
      <c r="RAR6" s="642"/>
      <c r="RAS6" s="642"/>
      <c r="RAT6" s="642"/>
      <c r="RAU6" s="642"/>
      <c r="RAV6" s="642"/>
      <c r="RAW6" s="642"/>
      <c r="RAX6" s="642"/>
      <c r="RAY6" s="642"/>
      <c r="RAZ6" s="642"/>
      <c r="RBA6" s="642"/>
      <c r="RBB6" s="642"/>
      <c r="RBC6" s="642"/>
      <c r="RBD6" s="642"/>
      <c r="RBE6" s="642"/>
      <c r="RBF6" s="642"/>
      <c r="RBG6" s="642"/>
      <c r="RBH6" s="642"/>
      <c r="RBI6" s="642"/>
      <c r="RBJ6" s="642"/>
      <c r="RBK6" s="642"/>
      <c r="RBL6" s="642"/>
      <c r="RBM6" s="642"/>
      <c r="RBN6" s="642"/>
      <c r="RBO6" s="642"/>
      <c r="RBP6" s="642"/>
      <c r="RBQ6" s="642"/>
      <c r="RBR6" s="642"/>
      <c r="RBS6" s="642"/>
      <c r="RBT6" s="642"/>
      <c r="RBU6" s="642"/>
      <c r="RBV6" s="642"/>
      <c r="RBW6" s="642"/>
      <c r="RBX6" s="642"/>
      <c r="RBY6" s="642"/>
      <c r="RBZ6" s="642"/>
      <c r="RCA6" s="642"/>
      <c r="RCB6" s="642"/>
      <c r="RCC6" s="642"/>
      <c r="RCD6" s="642"/>
      <c r="RCE6" s="642"/>
      <c r="RCF6" s="642"/>
      <c r="RCG6" s="642"/>
      <c r="RCH6" s="642"/>
      <c r="RCI6" s="642"/>
      <c r="RCJ6" s="642"/>
      <c r="RCK6" s="642"/>
      <c r="RCL6" s="642"/>
      <c r="RCM6" s="642"/>
      <c r="RCN6" s="642"/>
      <c r="RCO6" s="642"/>
      <c r="RCP6" s="642"/>
      <c r="RCQ6" s="642"/>
      <c r="RCR6" s="642"/>
      <c r="RCS6" s="642"/>
      <c r="RCT6" s="642"/>
      <c r="RCU6" s="642"/>
      <c r="RCV6" s="642"/>
      <c r="RCW6" s="642"/>
      <c r="RCX6" s="642"/>
      <c r="RCY6" s="642"/>
      <c r="RCZ6" s="642"/>
      <c r="RDA6" s="642"/>
      <c r="RDB6" s="642"/>
      <c r="RDC6" s="642"/>
      <c r="RDD6" s="642"/>
      <c r="RDE6" s="642"/>
      <c r="RDF6" s="642"/>
      <c r="RDG6" s="642"/>
      <c r="RDH6" s="642"/>
      <c r="RDI6" s="642"/>
      <c r="RDJ6" s="642"/>
      <c r="RDK6" s="642"/>
      <c r="RDL6" s="642"/>
      <c r="RDM6" s="642"/>
      <c r="RDN6" s="642"/>
    </row>
    <row r="7" spans="1:12287" ht="17.75" customHeight="1">
      <c r="A7" s="318"/>
      <c r="B7" s="318"/>
      <c r="C7" s="318"/>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642"/>
      <c r="BE7" s="642"/>
      <c r="BF7" s="642"/>
      <c r="BG7" s="642"/>
      <c r="BH7" s="642"/>
      <c r="BI7" s="642"/>
      <c r="BJ7" s="642"/>
      <c r="BK7" s="642"/>
      <c r="BL7" s="642"/>
      <c r="BM7" s="642"/>
      <c r="BN7" s="642"/>
      <c r="BO7" s="642"/>
      <c r="BP7" s="642"/>
      <c r="BQ7" s="642"/>
      <c r="BR7" s="642"/>
      <c r="BS7" s="642"/>
      <c r="BT7" s="642"/>
      <c r="BU7" s="642"/>
      <c r="BV7" s="642"/>
      <c r="BW7" s="642"/>
      <c r="BX7" s="642"/>
      <c r="BY7" s="642"/>
      <c r="BZ7" s="642"/>
      <c r="CA7" s="642"/>
      <c r="CB7" s="642"/>
      <c r="CC7" s="642"/>
      <c r="CD7" s="642"/>
      <c r="CE7" s="642"/>
      <c r="CF7" s="642"/>
      <c r="CG7" s="642"/>
      <c r="CH7" s="642"/>
      <c r="CI7" s="642"/>
      <c r="CJ7" s="642"/>
      <c r="CK7" s="642"/>
      <c r="CL7" s="642"/>
      <c r="CM7" s="642"/>
      <c r="CN7" s="642"/>
      <c r="CO7" s="642"/>
      <c r="CP7" s="642"/>
      <c r="CQ7" s="642"/>
      <c r="CR7" s="642"/>
      <c r="CS7" s="642"/>
      <c r="CT7" s="642"/>
      <c r="CU7" s="642"/>
      <c r="CV7" s="642"/>
      <c r="CW7" s="642"/>
      <c r="CX7" s="642"/>
      <c r="CY7" s="642"/>
      <c r="CZ7" s="642"/>
      <c r="DA7" s="642"/>
      <c r="DB7" s="642"/>
      <c r="DC7" s="642"/>
      <c r="DD7" s="642"/>
      <c r="DE7" s="642"/>
      <c r="DF7" s="642"/>
      <c r="DG7" s="642"/>
      <c r="DH7" s="642"/>
      <c r="DI7" s="642"/>
      <c r="DJ7" s="642"/>
      <c r="DK7" s="642"/>
      <c r="DL7" s="642"/>
      <c r="DM7" s="642"/>
      <c r="DN7" s="642"/>
      <c r="DO7" s="642"/>
      <c r="DP7" s="642"/>
      <c r="DQ7" s="642"/>
      <c r="DR7" s="642"/>
      <c r="DS7" s="642"/>
      <c r="DT7" s="642"/>
      <c r="DU7" s="642"/>
      <c r="DV7" s="642"/>
      <c r="DW7" s="642"/>
      <c r="DX7" s="642"/>
      <c r="DY7" s="642"/>
      <c r="DZ7" s="642"/>
      <c r="EA7" s="642"/>
      <c r="EB7" s="642"/>
      <c r="EC7" s="642"/>
      <c r="ED7" s="642"/>
      <c r="EE7" s="642"/>
      <c r="EF7" s="642"/>
      <c r="EG7" s="642"/>
      <c r="EH7" s="642"/>
      <c r="EI7" s="642"/>
      <c r="EJ7" s="642"/>
      <c r="EK7" s="642"/>
      <c r="EL7" s="642"/>
      <c r="EM7" s="642"/>
      <c r="EN7" s="642"/>
      <c r="EO7" s="642"/>
      <c r="EP7" s="642"/>
      <c r="EQ7" s="642"/>
      <c r="ER7" s="642"/>
      <c r="ES7" s="642"/>
      <c r="ET7" s="642"/>
      <c r="EU7" s="642"/>
      <c r="EV7" s="642"/>
      <c r="EW7" s="642"/>
      <c r="EX7" s="642"/>
      <c r="EY7" s="642"/>
      <c r="EZ7" s="642"/>
      <c r="FA7" s="642"/>
      <c r="FB7" s="642"/>
      <c r="FC7" s="642"/>
      <c r="FD7" s="642"/>
      <c r="FE7" s="642"/>
      <c r="FF7" s="642"/>
      <c r="FG7" s="642"/>
      <c r="FH7" s="642"/>
      <c r="FI7" s="642"/>
      <c r="FJ7" s="642"/>
      <c r="FK7" s="642"/>
      <c r="FL7" s="642"/>
      <c r="FM7" s="642"/>
      <c r="FN7" s="642"/>
      <c r="FO7" s="642"/>
      <c r="FP7" s="642"/>
      <c r="FQ7" s="642"/>
      <c r="FR7" s="642"/>
      <c r="FS7" s="642"/>
      <c r="FT7" s="642"/>
      <c r="FU7" s="642"/>
      <c r="FV7" s="642"/>
      <c r="FW7" s="642"/>
      <c r="FX7" s="642"/>
      <c r="FY7" s="642"/>
      <c r="FZ7" s="642"/>
      <c r="GA7" s="642"/>
      <c r="GB7" s="642"/>
      <c r="GC7" s="642"/>
      <c r="GD7" s="642"/>
      <c r="GE7" s="642"/>
      <c r="GF7" s="642"/>
      <c r="GG7" s="642"/>
      <c r="GH7" s="642"/>
      <c r="GI7" s="642"/>
      <c r="GJ7" s="642"/>
      <c r="GK7" s="642"/>
      <c r="GL7" s="642"/>
      <c r="GM7" s="642"/>
      <c r="GN7" s="642"/>
      <c r="GO7" s="642"/>
      <c r="GP7" s="642"/>
      <c r="GQ7" s="642"/>
      <c r="GR7" s="642"/>
      <c r="GS7" s="642"/>
      <c r="GT7" s="642"/>
      <c r="GU7" s="642"/>
      <c r="GV7" s="642"/>
      <c r="GW7" s="642"/>
      <c r="GX7" s="642"/>
      <c r="GY7" s="642"/>
      <c r="GZ7" s="642"/>
      <c r="HA7" s="642"/>
      <c r="HB7" s="642"/>
      <c r="HC7" s="642"/>
      <c r="HD7" s="642"/>
      <c r="HE7" s="642"/>
      <c r="HF7" s="642"/>
      <c r="HG7" s="642"/>
      <c r="HH7" s="642"/>
      <c r="HI7" s="642"/>
      <c r="HJ7" s="642"/>
      <c r="HK7" s="642"/>
      <c r="HL7" s="642"/>
      <c r="HM7" s="642"/>
      <c r="HN7" s="642"/>
      <c r="HO7" s="642"/>
      <c r="HP7" s="642"/>
      <c r="HQ7" s="642"/>
      <c r="HR7" s="642"/>
      <c r="HS7" s="642"/>
      <c r="HT7" s="642"/>
      <c r="HU7" s="642"/>
      <c r="HV7" s="642"/>
      <c r="HW7" s="642"/>
      <c r="HX7" s="642"/>
      <c r="HY7" s="642"/>
      <c r="HZ7" s="642"/>
      <c r="IA7" s="642"/>
      <c r="IB7" s="642"/>
      <c r="IC7" s="642"/>
      <c r="ID7" s="642"/>
      <c r="IE7" s="642"/>
      <c r="IF7" s="642"/>
      <c r="IG7" s="642"/>
      <c r="IH7" s="642"/>
      <c r="II7" s="642"/>
      <c r="IJ7" s="642"/>
      <c r="IK7" s="642"/>
      <c r="IL7" s="642"/>
      <c r="IM7" s="642"/>
      <c r="IN7" s="642"/>
      <c r="IO7" s="642"/>
      <c r="IP7" s="642"/>
      <c r="IQ7" s="642"/>
      <c r="IR7" s="642"/>
      <c r="IS7" s="642"/>
      <c r="IT7" s="642"/>
      <c r="IU7" s="642"/>
      <c r="IV7" s="642"/>
      <c r="IW7" s="642"/>
      <c r="IX7" s="642"/>
      <c r="IY7" s="642"/>
      <c r="IZ7" s="642"/>
      <c r="JA7" s="642"/>
      <c r="JB7" s="642"/>
      <c r="JC7" s="642"/>
      <c r="JD7" s="642"/>
      <c r="JE7" s="642"/>
      <c r="JF7" s="642"/>
      <c r="JG7" s="642"/>
      <c r="JH7" s="642"/>
      <c r="JI7" s="642"/>
      <c r="JJ7" s="642"/>
      <c r="JK7" s="642"/>
      <c r="JL7" s="642"/>
      <c r="JM7" s="642"/>
      <c r="JN7" s="642"/>
      <c r="JO7" s="642"/>
      <c r="JP7" s="642"/>
      <c r="JQ7" s="642"/>
      <c r="JR7" s="642"/>
      <c r="JS7" s="642"/>
      <c r="JT7" s="642"/>
      <c r="JU7" s="642"/>
      <c r="JV7" s="642"/>
      <c r="JW7" s="642"/>
      <c r="JX7" s="642"/>
      <c r="JY7" s="642"/>
      <c r="JZ7" s="642"/>
      <c r="KA7" s="642"/>
      <c r="KB7" s="642"/>
      <c r="KC7" s="642"/>
      <c r="KD7" s="642"/>
      <c r="KE7" s="642"/>
      <c r="KF7" s="642"/>
      <c r="KG7" s="642"/>
      <c r="KH7" s="642"/>
      <c r="KI7" s="642"/>
      <c r="KJ7" s="642"/>
      <c r="KK7" s="642"/>
      <c r="KL7" s="642"/>
      <c r="KM7" s="642"/>
      <c r="KN7" s="642"/>
      <c r="KO7" s="642"/>
      <c r="KP7" s="642"/>
      <c r="KQ7" s="642"/>
      <c r="KR7" s="642"/>
      <c r="KS7" s="642"/>
      <c r="KT7" s="642"/>
      <c r="KU7" s="642"/>
      <c r="KV7" s="642"/>
      <c r="KW7" s="642"/>
      <c r="KX7" s="642"/>
      <c r="KY7" s="642"/>
      <c r="KZ7" s="642"/>
      <c r="LA7" s="642"/>
      <c r="LB7" s="642"/>
      <c r="LC7" s="642"/>
      <c r="LD7" s="642"/>
      <c r="LE7" s="642"/>
      <c r="LF7" s="642"/>
      <c r="LG7" s="642"/>
      <c r="LH7" s="642"/>
      <c r="LI7" s="642"/>
      <c r="LJ7" s="642"/>
      <c r="LK7" s="642"/>
      <c r="LL7" s="642"/>
      <c r="LM7" s="642"/>
      <c r="LN7" s="642"/>
      <c r="LO7" s="642"/>
      <c r="LP7" s="642"/>
      <c r="LQ7" s="642"/>
      <c r="LR7" s="642"/>
      <c r="LS7" s="642"/>
      <c r="LT7" s="642"/>
      <c r="LU7" s="642"/>
      <c r="LV7" s="642"/>
      <c r="LW7" s="642"/>
      <c r="LX7" s="642"/>
      <c r="LY7" s="642"/>
      <c r="LZ7" s="642"/>
      <c r="MA7" s="642"/>
      <c r="MB7" s="642"/>
      <c r="MC7" s="642"/>
      <c r="MD7" s="642"/>
      <c r="ME7" s="642"/>
      <c r="MF7" s="642"/>
      <c r="MG7" s="642"/>
      <c r="MH7" s="642"/>
      <c r="MI7" s="642"/>
      <c r="MJ7" s="642"/>
      <c r="MK7" s="642"/>
      <c r="ML7" s="642"/>
      <c r="MM7" s="642"/>
      <c r="MN7" s="642"/>
      <c r="MO7" s="642"/>
      <c r="MP7" s="642"/>
      <c r="MQ7" s="642"/>
      <c r="MR7" s="642"/>
      <c r="MS7" s="642"/>
      <c r="MT7" s="642"/>
      <c r="MU7" s="642"/>
      <c r="MV7" s="642"/>
      <c r="MW7" s="642"/>
      <c r="MX7" s="642"/>
      <c r="MY7" s="642"/>
      <c r="MZ7" s="642"/>
      <c r="NA7" s="642"/>
      <c r="NB7" s="642"/>
      <c r="NC7" s="642"/>
      <c r="ND7" s="642"/>
      <c r="NE7" s="642"/>
      <c r="NF7" s="642"/>
      <c r="NG7" s="642"/>
      <c r="NH7" s="642"/>
      <c r="NI7" s="642"/>
      <c r="NJ7" s="642"/>
      <c r="NK7" s="642"/>
      <c r="NL7" s="642"/>
      <c r="NM7" s="642"/>
      <c r="NN7" s="642"/>
      <c r="NO7" s="642"/>
      <c r="NP7" s="642"/>
      <c r="NQ7" s="642"/>
      <c r="NR7" s="642"/>
      <c r="NS7" s="642"/>
      <c r="NT7" s="642"/>
      <c r="NU7" s="642"/>
      <c r="NV7" s="642"/>
      <c r="NW7" s="642"/>
      <c r="NX7" s="642"/>
      <c r="NY7" s="642"/>
      <c r="NZ7" s="642"/>
      <c r="OA7" s="642"/>
      <c r="OB7" s="642"/>
      <c r="OC7" s="642"/>
      <c r="OD7" s="642"/>
      <c r="OE7" s="642"/>
      <c r="OF7" s="642"/>
      <c r="OG7" s="642"/>
      <c r="OH7" s="642"/>
      <c r="OI7" s="642"/>
      <c r="OJ7" s="642"/>
      <c r="OK7" s="642"/>
      <c r="OL7" s="642"/>
      <c r="OM7" s="642"/>
      <c r="ON7" s="642"/>
      <c r="OO7" s="642"/>
      <c r="OP7" s="642"/>
      <c r="OQ7" s="642"/>
      <c r="OR7" s="642"/>
      <c r="OS7" s="642"/>
      <c r="OT7" s="642"/>
      <c r="OU7" s="642"/>
      <c r="OV7" s="642"/>
      <c r="OW7" s="642"/>
      <c r="OX7" s="642"/>
      <c r="OY7" s="642"/>
      <c r="OZ7" s="642"/>
      <c r="PA7" s="642"/>
      <c r="PB7" s="642"/>
      <c r="PC7" s="642"/>
      <c r="PD7" s="642"/>
      <c r="PE7" s="642"/>
      <c r="PF7" s="642"/>
      <c r="PG7" s="642"/>
      <c r="PH7" s="642"/>
      <c r="PI7" s="642"/>
      <c r="PJ7" s="642"/>
      <c r="PK7" s="642"/>
      <c r="PL7" s="642"/>
      <c r="PM7" s="642"/>
      <c r="PN7" s="642"/>
      <c r="PO7" s="642"/>
      <c r="PP7" s="642"/>
      <c r="PQ7" s="642"/>
      <c r="PR7" s="642"/>
      <c r="PS7" s="642"/>
      <c r="PT7" s="642"/>
      <c r="PU7" s="642"/>
      <c r="PV7" s="642"/>
      <c r="PW7" s="642"/>
      <c r="PX7" s="642"/>
      <c r="PY7" s="642"/>
      <c r="PZ7" s="642"/>
      <c r="QA7" s="642"/>
      <c r="QB7" s="642"/>
      <c r="QC7" s="642"/>
      <c r="QD7" s="642"/>
      <c r="QE7" s="642"/>
      <c r="QF7" s="642"/>
      <c r="QG7" s="642"/>
      <c r="QH7" s="642"/>
      <c r="QI7" s="642"/>
      <c r="QJ7" s="642"/>
      <c r="QK7" s="642"/>
      <c r="QL7" s="642"/>
      <c r="QM7" s="642"/>
      <c r="QN7" s="642"/>
      <c r="QO7" s="642"/>
      <c r="QP7" s="642"/>
      <c r="QQ7" s="642"/>
      <c r="QR7" s="642"/>
      <c r="QS7" s="642"/>
      <c r="QT7" s="642"/>
      <c r="QU7" s="642"/>
      <c r="QV7" s="642"/>
      <c r="QW7" s="642"/>
      <c r="QX7" s="642"/>
      <c r="QY7" s="642"/>
      <c r="QZ7" s="642"/>
      <c r="RA7" s="642"/>
      <c r="RB7" s="642"/>
      <c r="RC7" s="642"/>
      <c r="RD7" s="642"/>
      <c r="RE7" s="642"/>
      <c r="RF7" s="642"/>
      <c r="RG7" s="642"/>
      <c r="RH7" s="642"/>
      <c r="RI7" s="642"/>
      <c r="RJ7" s="642"/>
      <c r="RK7" s="642"/>
      <c r="RL7" s="642"/>
      <c r="RM7" s="642"/>
      <c r="RN7" s="642"/>
      <c r="RO7" s="642"/>
      <c r="RP7" s="642"/>
      <c r="RQ7" s="642"/>
      <c r="RR7" s="642"/>
      <c r="RS7" s="642"/>
      <c r="RT7" s="642"/>
      <c r="RU7" s="642"/>
      <c r="RV7" s="642"/>
      <c r="RW7" s="642"/>
      <c r="RX7" s="642"/>
      <c r="RY7" s="642"/>
      <c r="RZ7" s="642"/>
      <c r="SA7" s="642"/>
      <c r="SB7" s="642"/>
      <c r="SC7" s="642"/>
      <c r="SD7" s="642"/>
      <c r="SE7" s="642"/>
      <c r="SF7" s="642"/>
      <c r="SG7" s="642"/>
      <c r="SH7" s="642"/>
      <c r="SI7" s="642"/>
      <c r="SJ7" s="642"/>
      <c r="SK7" s="642"/>
      <c r="SL7" s="642"/>
      <c r="SM7" s="642"/>
      <c r="SN7" s="642"/>
      <c r="SO7" s="642"/>
      <c r="SP7" s="642"/>
      <c r="SQ7" s="642"/>
      <c r="SR7" s="642"/>
      <c r="SS7" s="642"/>
      <c r="ST7" s="642"/>
      <c r="SU7" s="642"/>
      <c r="SV7" s="642"/>
      <c r="SW7" s="642"/>
      <c r="SX7" s="642"/>
      <c r="SY7" s="642"/>
      <c r="SZ7" s="642"/>
      <c r="TA7" s="642"/>
      <c r="TB7" s="642"/>
      <c r="TC7" s="642"/>
      <c r="TD7" s="642"/>
      <c r="TE7" s="642"/>
      <c r="TF7" s="642"/>
      <c r="TG7" s="642"/>
      <c r="TH7" s="642"/>
      <c r="TI7" s="642"/>
      <c r="TJ7" s="642"/>
      <c r="TK7" s="642"/>
      <c r="TL7" s="642"/>
      <c r="TM7" s="642"/>
      <c r="TN7" s="642"/>
      <c r="TO7" s="642"/>
      <c r="TP7" s="642"/>
      <c r="TQ7" s="642"/>
      <c r="TR7" s="642"/>
      <c r="TS7" s="642"/>
      <c r="TT7" s="642"/>
      <c r="TU7" s="642"/>
      <c r="TV7" s="642"/>
      <c r="TW7" s="642"/>
      <c r="TX7" s="642"/>
      <c r="TY7" s="642"/>
      <c r="TZ7" s="642"/>
      <c r="UA7" s="642"/>
      <c r="UB7" s="642"/>
      <c r="UC7" s="642"/>
      <c r="UD7" s="642"/>
      <c r="UE7" s="642"/>
      <c r="UF7" s="642"/>
      <c r="UG7" s="642"/>
      <c r="UH7" s="642"/>
      <c r="UI7" s="642"/>
      <c r="UJ7" s="642"/>
      <c r="UK7" s="642"/>
      <c r="UL7" s="642"/>
      <c r="UM7" s="642"/>
      <c r="UN7" s="642"/>
      <c r="UO7" s="642"/>
      <c r="UP7" s="642"/>
      <c r="UQ7" s="642"/>
      <c r="UR7" s="642"/>
      <c r="US7" s="642"/>
      <c r="UT7" s="642"/>
      <c r="UU7" s="642"/>
      <c r="UV7" s="642"/>
      <c r="UW7" s="642"/>
      <c r="UX7" s="642"/>
      <c r="UY7" s="642"/>
      <c r="UZ7" s="642"/>
      <c r="VA7" s="642"/>
      <c r="VB7" s="642"/>
      <c r="VC7" s="642"/>
      <c r="VD7" s="642"/>
      <c r="VE7" s="642"/>
      <c r="VF7" s="642"/>
      <c r="VG7" s="642"/>
      <c r="VH7" s="642"/>
      <c r="VI7" s="642"/>
      <c r="VJ7" s="642"/>
      <c r="VK7" s="642"/>
      <c r="VL7" s="642"/>
      <c r="VM7" s="642"/>
      <c r="VN7" s="642"/>
      <c r="VO7" s="642"/>
      <c r="VP7" s="642"/>
      <c r="VQ7" s="642"/>
      <c r="VR7" s="642"/>
      <c r="VS7" s="642"/>
      <c r="VT7" s="642"/>
      <c r="VU7" s="642"/>
      <c r="VV7" s="642"/>
      <c r="VW7" s="642"/>
      <c r="VX7" s="642"/>
      <c r="VY7" s="642"/>
      <c r="VZ7" s="642"/>
      <c r="WA7" s="642"/>
      <c r="WB7" s="642"/>
      <c r="WC7" s="642"/>
      <c r="WD7" s="642"/>
      <c r="WE7" s="642"/>
      <c r="WF7" s="642"/>
      <c r="WG7" s="642"/>
      <c r="WH7" s="642"/>
      <c r="WI7" s="642"/>
      <c r="WJ7" s="642"/>
      <c r="WK7" s="642"/>
      <c r="WL7" s="642"/>
      <c r="WM7" s="642"/>
      <c r="WN7" s="642"/>
      <c r="WO7" s="642"/>
      <c r="WP7" s="642"/>
      <c r="WQ7" s="642"/>
      <c r="WR7" s="642"/>
      <c r="WS7" s="642"/>
      <c r="WT7" s="642"/>
      <c r="WU7" s="642"/>
      <c r="WV7" s="642"/>
      <c r="WW7" s="642"/>
      <c r="WX7" s="642"/>
      <c r="WY7" s="642"/>
      <c r="WZ7" s="642"/>
      <c r="XA7" s="642"/>
      <c r="XB7" s="642"/>
      <c r="XC7" s="642"/>
      <c r="XD7" s="642"/>
      <c r="XE7" s="642"/>
      <c r="XF7" s="642"/>
      <c r="XG7" s="642"/>
      <c r="XH7" s="642"/>
      <c r="XI7" s="642"/>
      <c r="XJ7" s="642"/>
      <c r="XK7" s="642"/>
      <c r="XL7" s="642"/>
      <c r="XM7" s="642"/>
      <c r="XN7" s="642"/>
      <c r="XO7" s="642"/>
      <c r="XP7" s="642"/>
      <c r="XQ7" s="642"/>
      <c r="XR7" s="642"/>
      <c r="XS7" s="642"/>
      <c r="XT7" s="642"/>
      <c r="XU7" s="642"/>
      <c r="XV7" s="642"/>
      <c r="XW7" s="642"/>
      <c r="XX7" s="642"/>
      <c r="XY7" s="642"/>
      <c r="XZ7" s="642"/>
      <c r="YA7" s="642"/>
      <c r="YB7" s="642"/>
      <c r="YC7" s="642"/>
      <c r="YD7" s="642"/>
      <c r="YE7" s="642"/>
      <c r="YF7" s="642"/>
      <c r="YG7" s="642"/>
      <c r="YH7" s="642"/>
      <c r="YI7" s="642"/>
      <c r="YJ7" s="642"/>
      <c r="YK7" s="642"/>
      <c r="YL7" s="642"/>
      <c r="YM7" s="642"/>
      <c r="YN7" s="642"/>
      <c r="YO7" s="642"/>
      <c r="YP7" s="642"/>
      <c r="YQ7" s="642"/>
      <c r="YR7" s="642"/>
      <c r="YS7" s="642"/>
      <c r="YT7" s="642"/>
      <c r="YU7" s="642"/>
      <c r="YV7" s="642"/>
      <c r="YW7" s="642"/>
      <c r="YX7" s="642"/>
      <c r="YY7" s="642"/>
      <c r="YZ7" s="642"/>
      <c r="ZA7" s="642"/>
      <c r="ZB7" s="642"/>
      <c r="ZC7" s="642"/>
      <c r="ZD7" s="642"/>
      <c r="ZE7" s="642"/>
      <c r="ZF7" s="642"/>
      <c r="ZG7" s="642"/>
      <c r="ZH7" s="642"/>
      <c r="ZI7" s="642"/>
      <c r="ZJ7" s="642"/>
      <c r="ZK7" s="642"/>
      <c r="ZL7" s="642"/>
      <c r="ZM7" s="642"/>
      <c r="ZN7" s="642"/>
      <c r="ZO7" s="642"/>
      <c r="ZP7" s="642"/>
      <c r="ZQ7" s="642"/>
      <c r="ZR7" s="642"/>
      <c r="ZS7" s="642"/>
      <c r="ZT7" s="642"/>
      <c r="ZU7" s="642"/>
      <c r="ZV7" s="642"/>
      <c r="ZW7" s="642"/>
      <c r="ZX7" s="642"/>
      <c r="ZY7" s="642"/>
      <c r="ZZ7" s="642"/>
      <c r="AAA7" s="642"/>
      <c r="AAB7" s="642"/>
      <c r="AAC7" s="642"/>
      <c r="AAD7" s="642"/>
      <c r="AAE7" s="642"/>
      <c r="AAF7" s="642"/>
      <c r="AAG7" s="642"/>
      <c r="AAH7" s="642"/>
      <c r="AAI7" s="642"/>
      <c r="AAJ7" s="642"/>
      <c r="AAK7" s="642"/>
      <c r="AAL7" s="642"/>
      <c r="AAM7" s="642"/>
      <c r="AAN7" s="642"/>
      <c r="AAO7" s="642"/>
      <c r="AAP7" s="642"/>
      <c r="AAQ7" s="642"/>
      <c r="AAR7" s="642"/>
      <c r="AAS7" s="642"/>
      <c r="AAT7" s="642"/>
      <c r="AAU7" s="642"/>
      <c r="AAV7" s="642"/>
      <c r="AAW7" s="642"/>
      <c r="AAX7" s="642"/>
      <c r="AAY7" s="642"/>
      <c r="AAZ7" s="642"/>
      <c r="ABA7" s="642"/>
      <c r="ABB7" s="642"/>
      <c r="ABC7" s="642"/>
      <c r="ABD7" s="642"/>
      <c r="ABE7" s="642"/>
      <c r="ABF7" s="642"/>
      <c r="ABG7" s="642"/>
      <c r="ABH7" s="642"/>
      <c r="ABI7" s="642"/>
      <c r="ABJ7" s="642"/>
      <c r="ABK7" s="642"/>
      <c r="ABL7" s="642"/>
      <c r="ABM7" s="642"/>
      <c r="ABN7" s="642"/>
      <c r="ABO7" s="642"/>
      <c r="ABP7" s="642"/>
      <c r="ABQ7" s="642"/>
      <c r="ABR7" s="642"/>
      <c r="ABS7" s="642"/>
      <c r="ABT7" s="642"/>
      <c r="ABU7" s="642"/>
      <c r="ABV7" s="642"/>
      <c r="ABW7" s="642"/>
      <c r="ABX7" s="642"/>
      <c r="ABY7" s="642"/>
      <c r="ABZ7" s="642"/>
      <c r="ACA7" s="642"/>
      <c r="ACB7" s="642"/>
      <c r="ACC7" s="642"/>
      <c r="ACD7" s="642"/>
      <c r="ACE7" s="642"/>
      <c r="ACF7" s="642"/>
      <c r="ACG7" s="642"/>
      <c r="ACH7" s="642"/>
      <c r="ACI7" s="642"/>
      <c r="ACJ7" s="642"/>
      <c r="ACK7" s="642"/>
      <c r="ACL7" s="642"/>
      <c r="ACM7" s="642"/>
      <c r="ACN7" s="642"/>
      <c r="ACO7" s="642"/>
      <c r="ACP7" s="642"/>
      <c r="ACQ7" s="642"/>
      <c r="ACR7" s="642"/>
      <c r="ACS7" s="642"/>
      <c r="ACT7" s="642"/>
      <c r="ACU7" s="642"/>
      <c r="ACV7" s="642"/>
      <c r="ACW7" s="642"/>
      <c r="ACX7" s="642"/>
      <c r="ACY7" s="642"/>
      <c r="ACZ7" s="642"/>
      <c r="ADA7" s="642"/>
      <c r="ADB7" s="642"/>
      <c r="ADC7" s="642"/>
      <c r="ADD7" s="642"/>
      <c r="ADE7" s="642"/>
      <c r="ADF7" s="642"/>
      <c r="ADG7" s="642"/>
      <c r="ADH7" s="642"/>
      <c r="ADI7" s="642"/>
      <c r="ADJ7" s="642"/>
      <c r="ADK7" s="642"/>
      <c r="ADL7" s="642"/>
      <c r="ADM7" s="642"/>
      <c r="ADN7" s="642"/>
      <c r="ADO7" s="642"/>
      <c r="ADP7" s="642"/>
      <c r="ADQ7" s="642"/>
      <c r="ADR7" s="642"/>
      <c r="ADS7" s="642"/>
      <c r="ADT7" s="642"/>
      <c r="ADU7" s="642"/>
      <c r="ADV7" s="642"/>
      <c r="ADW7" s="642"/>
      <c r="ADX7" s="642"/>
      <c r="ADY7" s="642"/>
      <c r="ADZ7" s="642"/>
      <c r="AEA7" s="642"/>
      <c r="AEB7" s="642"/>
      <c r="AEC7" s="642"/>
      <c r="AED7" s="642"/>
      <c r="AEE7" s="642"/>
      <c r="AEF7" s="642"/>
      <c r="AEG7" s="642"/>
      <c r="AEH7" s="642"/>
      <c r="AEI7" s="642"/>
      <c r="AEJ7" s="642"/>
      <c r="AEK7" s="642"/>
      <c r="AEL7" s="642"/>
      <c r="AEM7" s="642"/>
      <c r="AEN7" s="642"/>
      <c r="AEO7" s="642"/>
      <c r="AEP7" s="642"/>
      <c r="AEQ7" s="642"/>
      <c r="AER7" s="642"/>
      <c r="AES7" s="642"/>
      <c r="AET7" s="642"/>
      <c r="AEU7" s="642"/>
      <c r="AEV7" s="642"/>
      <c r="AEW7" s="642"/>
      <c r="AEX7" s="642"/>
      <c r="AEY7" s="642"/>
      <c r="AEZ7" s="642"/>
      <c r="AFA7" s="642"/>
      <c r="AFB7" s="642"/>
      <c r="AFC7" s="642"/>
      <c r="AFD7" s="642"/>
      <c r="AFE7" s="642"/>
      <c r="AFF7" s="642"/>
      <c r="AFG7" s="642"/>
      <c r="AFH7" s="642"/>
      <c r="AFI7" s="642"/>
      <c r="AFJ7" s="642"/>
      <c r="AFK7" s="642"/>
      <c r="AFL7" s="642"/>
      <c r="AFM7" s="642"/>
      <c r="AFN7" s="642"/>
      <c r="AFO7" s="642"/>
      <c r="AFP7" s="642"/>
      <c r="AFQ7" s="642"/>
      <c r="AFR7" s="642"/>
      <c r="AFS7" s="642"/>
      <c r="AFT7" s="642"/>
      <c r="AFU7" s="642"/>
      <c r="AFV7" s="642"/>
      <c r="AFW7" s="642"/>
      <c r="AFX7" s="642"/>
      <c r="AFY7" s="642"/>
      <c r="AFZ7" s="642"/>
      <c r="AGA7" s="642"/>
      <c r="AGB7" s="642"/>
      <c r="AGC7" s="642"/>
      <c r="AGD7" s="642"/>
      <c r="AGE7" s="642"/>
      <c r="AGF7" s="642"/>
      <c r="AGG7" s="642"/>
      <c r="AGH7" s="642"/>
      <c r="AGI7" s="642"/>
      <c r="AGJ7" s="642"/>
      <c r="AGK7" s="642"/>
      <c r="AGL7" s="642"/>
      <c r="AGM7" s="642"/>
      <c r="AGN7" s="642"/>
      <c r="AGO7" s="642"/>
      <c r="AGP7" s="642"/>
      <c r="AGQ7" s="642"/>
      <c r="AGR7" s="642"/>
      <c r="AGS7" s="642"/>
      <c r="AGT7" s="642"/>
      <c r="AGU7" s="642"/>
      <c r="AGV7" s="642"/>
      <c r="AGW7" s="642"/>
      <c r="AGX7" s="642"/>
      <c r="AGY7" s="642"/>
      <c r="AGZ7" s="642"/>
      <c r="AHA7" s="642"/>
      <c r="AHB7" s="642"/>
      <c r="AHC7" s="642"/>
      <c r="AHD7" s="642"/>
      <c r="AHE7" s="642"/>
      <c r="AHF7" s="642"/>
      <c r="AHG7" s="642"/>
      <c r="AHH7" s="642"/>
      <c r="AHI7" s="642"/>
      <c r="AHJ7" s="642"/>
      <c r="AHK7" s="642"/>
      <c r="AHL7" s="642"/>
      <c r="AHM7" s="642"/>
      <c r="AHN7" s="642"/>
      <c r="AHO7" s="642"/>
      <c r="AHP7" s="642"/>
      <c r="AHQ7" s="642"/>
      <c r="AHR7" s="642"/>
      <c r="AHS7" s="642"/>
      <c r="AHT7" s="642"/>
      <c r="AHU7" s="642"/>
      <c r="AHV7" s="642"/>
      <c r="AHW7" s="642"/>
      <c r="AHX7" s="642"/>
      <c r="AHY7" s="642"/>
      <c r="AHZ7" s="642"/>
      <c r="AIA7" s="642"/>
      <c r="AIB7" s="642"/>
      <c r="AIC7" s="642"/>
      <c r="AID7" s="642"/>
      <c r="AIE7" s="642"/>
      <c r="AIF7" s="642"/>
      <c r="AIG7" s="642"/>
      <c r="AIH7" s="642"/>
      <c r="AII7" s="642"/>
      <c r="AIJ7" s="642"/>
      <c r="AIK7" s="642"/>
      <c r="AIL7" s="642"/>
      <c r="AIM7" s="642"/>
      <c r="AIN7" s="642"/>
      <c r="AIO7" s="642"/>
      <c r="AIP7" s="642"/>
      <c r="AIQ7" s="642"/>
      <c r="AIR7" s="642"/>
      <c r="AIS7" s="642"/>
      <c r="AIT7" s="642"/>
      <c r="AIU7" s="642"/>
      <c r="AIV7" s="642"/>
      <c r="AIW7" s="642"/>
      <c r="AIX7" s="642"/>
      <c r="AIY7" s="642"/>
      <c r="AIZ7" s="642"/>
      <c r="AJA7" s="642"/>
      <c r="AJB7" s="642"/>
      <c r="AJC7" s="642"/>
      <c r="AJD7" s="642"/>
      <c r="AJE7" s="642"/>
      <c r="AJF7" s="642"/>
      <c r="AJG7" s="642"/>
      <c r="AJH7" s="642"/>
      <c r="AJI7" s="642"/>
      <c r="AJJ7" s="642"/>
      <c r="AJK7" s="642"/>
      <c r="AJL7" s="642"/>
      <c r="AJM7" s="642"/>
      <c r="AJN7" s="642"/>
      <c r="AJO7" s="642"/>
      <c r="AJP7" s="642"/>
      <c r="AJQ7" s="642"/>
      <c r="AJR7" s="642"/>
      <c r="AJS7" s="642"/>
      <c r="AJT7" s="642"/>
      <c r="AJU7" s="642"/>
      <c r="AJV7" s="642"/>
      <c r="AJW7" s="642"/>
      <c r="AJX7" s="642"/>
      <c r="AJY7" s="642"/>
      <c r="AJZ7" s="642"/>
      <c r="AKA7" s="642"/>
      <c r="AKB7" s="642"/>
      <c r="AKC7" s="642"/>
      <c r="AKD7" s="642"/>
      <c r="AKE7" s="642"/>
      <c r="AKF7" s="642"/>
      <c r="AKG7" s="642"/>
      <c r="AKH7" s="642"/>
      <c r="AKI7" s="642"/>
      <c r="AKJ7" s="642"/>
      <c r="AKK7" s="642"/>
      <c r="AKL7" s="642"/>
      <c r="AKM7" s="642"/>
      <c r="AKN7" s="642"/>
      <c r="AKO7" s="642"/>
      <c r="AKP7" s="642"/>
      <c r="AKQ7" s="642"/>
      <c r="AKR7" s="642"/>
      <c r="AKS7" s="642"/>
      <c r="AKT7" s="642"/>
      <c r="AKU7" s="642"/>
      <c r="AKV7" s="642"/>
      <c r="AKW7" s="642"/>
      <c r="AKX7" s="642"/>
      <c r="AKY7" s="642"/>
      <c r="AKZ7" s="642"/>
      <c r="ALA7" s="642"/>
      <c r="ALB7" s="642"/>
      <c r="ALC7" s="642"/>
      <c r="ALD7" s="642"/>
      <c r="ALE7" s="642"/>
      <c r="ALF7" s="642"/>
      <c r="ALG7" s="642"/>
      <c r="ALH7" s="642"/>
      <c r="ALI7" s="642"/>
      <c r="ALJ7" s="642"/>
      <c r="ALK7" s="642"/>
      <c r="ALL7" s="642"/>
      <c r="ALM7" s="642"/>
      <c r="ALN7" s="642"/>
      <c r="ALO7" s="642"/>
      <c r="ALP7" s="642"/>
      <c r="ALQ7" s="642"/>
      <c r="ALR7" s="642"/>
      <c r="ALS7" s="642"/>
      <c r="ALT7" s="642"/>
      <c r="ALU7" s="642"/>
      <c r="ALV7" s="642"/>
      <c r="ALW7" s="642"/>
      <c r="ALX7" s="642"/>
      <c r="ALY7" s="642"/>
      <c r="ALZ7" s="642"/>
      <c r="AMA7" s="642"/>
      <c r="AMB7" s="642"/>
      <c r="AMC7" s="642"/>
      <c r="AMD7" s="642"/>
      <c r="AME7" s="642"/>
      <c r="AMF7" s="642"/>
      <c r="AMG7" s="642"/>
      <c r="AMH7" s="642"/>
      <c r="AMI7" s="642"/>
      <c r="AMJ7" s="642"/>
      <c r="AMK7" s="642"/>
      <c r="AML7" s="642"/>
      <c r="AMM7" s="642"/>
      <c r="AMN7" s="642"/>
      <c r="AMO7" s="642"/>
      <c r="AMP7" s="642"/>
      <c r="AMQ7" s="642"/>
      <c r="AMR7" s="642"/>
      <c r="AMS7" s="642"/>
      <c r="AMT7" s="642"/>
      <c r="AMU7" s="642"/>
      <c r="AMV7" s="642"/>
      <c r="AMW7" s="642"/>
      <c r="AMX7" s="642"/>
      <c r="AMY7" s="642"/>
      <c r="AMZ7" s="642"/>
      <c r="ANA7" s="642"/>
      <c r="ANB7" s="642"/>
      <c r="ANC7" s="642"/>
      <c r="AND7" s="642"/>
      <c r="ANE7" s="642"/>
      <c r="ANF7" s="642"/>
      <c r="ANG7" s="642"/>
      <c r="ANH7" s="642"/>
      <c r="ANI7" s="642"/>
      <c r="ANJ7" s="642"/>
      <c r="ANK7" s="642"/>
      <c r="ANL7" s="642"/>
      <c r="ANM7" s="642"/>
      <c r="ANN7" s="642"/>
      <c r="ANO7" s="642"/>
      <c r="ANP7" s="642"/>
      <c r="ANQ7" s="642"/>
      <c r="ANR7" s="642"/>
      <c r="ANS7" s="642"/>
      <c r="ANT7" s="642"/>
      <c r="ANU7" s="642"/>
      <c r="ANV7" s="642"/>
      <c r="ANW7" s="642"/>
      <c r="ANX7" s="642"/>
      <c r="ANY7" s="642"/>
      <c r="ANZ7" s="642"/>
      <c r="AOA7" s="642"/>
      <c r="AOB7" s="642"/>
      <c r="AOC7" s="642"/>
      <c r="AOD7" s="642"/>
      <c r="AOE7" s="642"/>
      <c r="AOF7" s="642"/>
      <c r="AOG7" s="642"/>
      <c r="AOH7" s="642"/>
      <c r="AOI7" s="642"/>
      <c r="AOJ7" s="642"/>
      <c r="AOK7" s="642"/>
      <c r="AOL7" s="642"/>
      <c r="AOM7" s="642"/>
      <c r="AON7" s="642"/>
      <c r="AOO7" s="642"/>
      <c r="AOP7" s="642"/>
      <c r="AOQ7" s="642"/>
      <c r="AOR7" s="642"/>
      <c r="AOS7" s="642"/>
      <c r="AOT7" s="642"/>
      <c r="AOU7" s="642"/>
      <c r="AOV7" s="642"/>
      <c r="AOW7" s="642"/>
      <c r="AOX7" s="642"/>
      <c r="AOY7" s="642"/>
      <c r="AOZ7" s="642"/>
      <c r="APA7" s="642"/>
      <c r="APB7" s="642"/>
      <c r="APC7" s="642"/>
      <c r="APD7" s="642"/>
      <c r="APE7" s="642"/>
      <c r="APF7" s="642"/>
      <c r="APG7" s="642"/>
      <c r="APH7" s="642"/>
      <c r="API7" s="642"/>
      <c r="APJ7" s="642"/>
      <c r="APK7" s="642"/>
      <c r="APL7" s="642"/>
      <c r="APM7" s="642"/>
      <c r="APN7" s="642"/>
      <c r="APO7" s="642"/>
      <c r="APP7" s="642"/>
      <c r="APQ7" s="642"/>
      <c r="APR7" s="642"/>
      <c r="APS7" s="642"/>
      <c r="APT7" s="642"/>
      <c r="APU7" s="642"/>
      <c r="APV7" s="642"/>
      <c r="APW7" s="642"/>
      <c r="APX7" s="642"/>
      <c r="APY7" s="642"/>
      <c r="APZ7" s="642"/>
      <c r="AQA7" s="642"/>
      <c r="AQB7" s="642"/>
      <c r="AQC7" s="642"/>
      <c r="AQD7" s="642"/>
      <c r="AQE7" s="642"/>
      <c r="AQF7" s="642"/>
      <c r="AQG7" s="642"/>
      <c r="AQH7" s="642"/>
      <c r="AQI7" s="642"/>
      <c r="AQJ7" s="642"/>
      <c r="AQK7" s="642"/>
      <c r="AQL7" s="642"/>
      <c r="AQM7" s="642"/>
      <c r="AQN7" s="642"/>
      <c r="AQO7" s="642"/>
      <c r="AQP7" s="642"/>
      <c r="AQQ7" s="642"/>
      <c r="AQR7" s="642"/>
      <c r="AQS7" s="642"/>
      <c r="AQT7" s="642"/>
      <c r="AQU7" s="642"/>
      <c r="AQV7" s="642"/>
      <c r="AQW7" s="642"/>
      <c r="AQX7" s="642"/>
      <c r="AQY7" s="642"/>
      <c r="AQZ7" s="642"/>
      <c r="ARA7" s="642"/>
      <c r="ARB7" s="642"/>
      <c r="ARC7" s="642"/>
      <c r="ARD7" s="642"/>
      <c r="ARE7" s="642"/>
      <c r="ARF7" s="642"/>
      <c r="ARG7" s="642"/>
      <c r="ARH7" s="642"/>
      <c r="ARI7" s="642"/>
      <c r="ARJ7" s="642"/>
      <c r="ARK7" s="642"/>
      <c r="ARL7" s="642"/>
      <c r="ARM7" s="642"/>
      <c r="ARN7" s="642"/>
      <c r="ARO7" s="642"/>
      <c r="ARP7" s="642"/>
      <c r="ARQ7" s="642"/>
      <c r="ARR7" s="642"/>
      <c r="ARS7" s="642"/>
      <c r="ART7" s="642"/>
      <c r="ARU7" s="642"/>
      <c r="ARV7" s="642"/>
      <c r="ARW7" s="642"/>
      <c r="ARX7" s="642"/>
      <c r="ARY7" s="642"/>
      <c r="ARZ7" s="642"/>
      <c r="ASA7" s="642"/>
      <c r="ASB7" s="642"/>
      <c r="ASC7" s="642"/>
      <c r="ASD7" s="642"/>
      <c r="ASE7" s="642"/>
      <c r="ASF7" s="642"/>
      <c r="ASG7" s="642"/>
      <c r="ASH7" s="642"/>
      <c r="ASI7" s="642"/>
      <c r="ASJ7" s="642"/>
      <c r="ASK7" s="642"/>
      <c r="ASL7" s="642"/>
      <c r="ASM7" s="642"/>
      <c r="ASN7" s="642"/>
      <c r="ASO7" s="642"/>
      <c r="ASP7" s="642"/>
      <c r="ASQ7" s="642"/>
      <c r="ASR7" s="642"/>
      <c r="ASS7" s="642"/>
      <c r="AST7" s="642"/>
      <c r="ASU7" s="642"/>
      <c r="ASV7" s="642"/>
      <c r="ASW7" s="642"/>
      <c r="ASX7" s="642"/>
      <c r="ASY7" s="642"/>
      <c r="ASZ7" s="642"/>
      <c r="ATA7" s="642"/>
      <c r="ATB7" s="642"/>
      <c r="ATC7" s="642"/>
      <c r="ATD7" s="642"/>
      <c r="ATE7" s="642"/>
      <c r="ATF7" s="642"/>
      <c r="ATG7" s="642"/>
      <c r="ATH7" s="642"/>
      <c r="ATI7" s="642"/>
      <c r="ATJ7" s="642"/>
      <c r="ATK7" s="642"/>
      <c r="ATL7" s="642"/>
      <c r="ATM7" s="642"/>
      <c r="ATN7" s="642"/>
      <c r="ATO7" s="642"/>
      <c r="ATP7" s="642"/>
      <c r="ATQ7" s="642"/>
      <c r="ATR7" s="642"/>
      <c r="ATS7" s="642"/>
      <c r="ATT7" s="642"/>
      <c r="ATU7" s="642"/>
      <c r="ATV7" s="642"/>
      <c r="ATW7" s="642"/>
      <c r="ATX7" s="642"/>
      <c r="ATY7" s="642"/>
      <c r="ATZ7" s="642"/>
      <c r="AUA7" s="642"/>
      <c r="AUB7" s="642"/>
      <c r="AUC7" s="642"/>
      <c r="AUD7" s="642"/>
      <c r="AUE7" s="642"/>
      <c r="AUF7" s="642"/>
      <c r="AUG7" s="642"/>
      <c r="AUH7" s="642"/>
      <c r="AUI7" s="642"/>
      <c r="AUJ7" s="642"/>
      <c r="AUK7" s="642"/>
      <c r="AUL7" s="642"/>
      <c r="AUM7" s="642"/>
      <c r="AUN7" s="642"/>
      <c r="AUO7" s="642"/>
      <c r="AUP7" s="642"/>
      <c r="AUQ7" s="642"/>
      <c r="AUR7" s="642"/>
      <c r="AUS7" s="642"/>
      <c r="AUT7" s="642"/>
      <c r="AUU7" s="642"/>
      <c r="AUV7" s="642"/>
      <c r="AUW7" s="642"/>
      <c r="AUX7" s="642"/>
      <c r="AUY7" s="642"/>
      <c r="AUZ7" s="642"/>
      <c r="AVA7" s="642"/>
      <c r="AVB7" s="642"/>
      <c r="AVC7" s="642"/>
      <c r="AVD7" s="642"/>
      <c r="AVE7" s="642"/>
      <c r="AVF7" s="642"/>
      <c r="AVG7" s="642"/>
      <c r="AVH7" s="642"/>
      <c r="AVI7" s="642"/>
      <c r="AVJ7" s="642"/>
      <c r="AVK7" s="642"/>
      <c r="AVL7" s="642"/>
      <c r="AVM7" s="642"/>
      <c r="AVN7" s="642"/>
      <c r="AVO7" s="642"/>
      <c r="AVP7" s="642"/>
      <c r="AVQ7" s="642"/>
      <c r="AVR7" s="642"/>
      <c r="AVS7" s="642"/>
      <c r="AVT7" s="642"/>
      <c r="AVU7" s="642"/>
      <c r="AVV7" s="642"/>
      <c r="AVW7" s="642"/>
      <c r="AVX7" s="642"/>
      <c r="AVY7" s="642"/>
      <c r="AVZ7" s="642"/>
      <c r="AWA7" s="642"/>
      <c r="AWB7" s="642"/>
      <c r="AWC7" s="642"/>
      <c r="AWD7" s="642"/>
      <c r="AWE7" s="642"/>
      <c r="AWF7" s="642"/>
      <c r="AWG7" s="642"/>
      <c r="AWH7" s="642"/>
      <c r="AWI7" s="642"/>
      <c r="AWJ7" s="642"/>
      <c r="AWK7" s="642"/>
      <c r="AWL7" s="642"/>
      <c r="AWM7" s="642"/>
      <c r="AWN7" s="642"/>
      <c r="AWO7" s="642"/>
      <c r="AWP7" s="642"/>
      <c r="AWQ7" s="642"/>
      <c r="AWR7" s="642"/>
      <c r="AWS7" s="642"/>
      <c r="AWT7" s="642"/>
      <c r="AWU7" s="642"/>
      <c r="AWV7" s="642"/>
      <c r="AWW7" s="642"/>
      <c r="AWX7" s="642"/>
      <c r="AWY7" s="642"/>
      <c r="AWZ7" s="642"/>
      <c r="AXA7" s="642"/>
      <c r="AXB7" s="642"/>
      <c r="AXC7" s="642"/>
      <c r="AXD7" s="642"/>
      <c r="AXE7" s="642"/>
      <c r="AXF7" s="642"/>
      <c r="AXG7" s="642"/>
      <c r="AXH7" s="642"/>
      <c r="AXI7" s="642"/>
      <c r="AXJ7" s="642"/>
      <c r="AXK7" s="642"/>
      <c r="AXL7" s="642"/>
      <c r="AXM7" s="642"/>
      <c r="AXN7" s="642"/>
      <c r="AXO7" s="642"/>
      <c r="AXP7" s="642"/>
      <c r="AXQ7" s="642"/>
      <c r="AXR7" s="642"/>
      <c r="AXS7" s="642"/>
      <c r="AXT7" s="642"/>
      <c r="AXU7" s="642"/>
      <c r="AXV7" s="642"/>
      <c r="AXW7" s="642"/>
      <c r="AXX7" s="642"/>
      <c r="AXY7" s="642"/>
      <c r="AXZ7" s="642"/>
      <c r="AYA7" s="642"/>
      <c r="AYB7" s="642"/>
      <c r="AYC7" s="642"/>
      <c r="AYD7" s="642"/>
      <c r="AYE7" s="642"/>
      <c r="AYF7" s="642"/>
      <c r="AYG7" s="642"/>
      <c r="AYH7" s="642"/>
      <c r="AYI7" s="642"/>
      <c r="AYJ7" s="642"/>
      <c r="AYK7" s="642"/>
      <c r="AYL7" s="642"/>
      <c r="AYM7" s="642"/>
      <c r="AYN7" s="642"/>
      <c r="AYO7" s="642"/>
      <c r="AYP7" s="642"/>
      <c r="AYQ7" s="642"/>
      <c r="AYR7" s="642"/>
      <c r="AYS7" s="642"/>
      <c r="AYT7" s="642"/>
      <c r="AYU7" s="642"/>
      <c r="AYV7" s="642"/>
      <c r="AYW7" s="642"/>
      <c r="AYX7" s="642"/>
      <c r="AYY7" s="642"/>
      <c r="AYZ7" s="642"/>
      <c r="AZA7" s="642"/>
      <c r="AZB7" s="642"/>
      <c r="AZC7" s="642"/>
      <c r="AZD7" s="642"/>
      <c r="AZE7" s="642"/>
      <c r="AZF7" s="642"/>
      <c r="AZG7" s="642"/>
      <c r="AZH7" s="642"/>
      <c r="AZI7" s="642"/>
      <c r="AZJ7" s="642"/>
      <c r="AZK7" s="642"/>
      <c r="AZL7" s="642"/>
      <c r="AZM7" s="642"/>
      <c r="AZN7" s="642"/>
      <c r="AZO7" s="642"/>
      <c r="AZP7" s="642"/>
      <c r="AZQ7" s="642"/>
      <c r="AZR7" s="642"/>
      <c r="AZS7" s="642"/>
      <c r="AZT7" s="642"/>
      <c r="AZU7" s="642"/>
      <c r="AZV7" s="642"/>
      <c r="AZW7" s="642"/>
      <c r="AZX7" s="642"/>
      <c r="AZY7" s="642"/>
      <c r="AZZ7" s="642"/>
      <c r="BAA7" s="642"/>
      <c r="BAB7" s="642"/>
      <c r="BAC7" s="642"/>
      <c r="BAD7" s="642"/>
      <c r="BAE7" s="642"/>
      <c r="BAF7" s="642"/>
      <c r="BAG7" s="642"/>
      <c r="BAH7" s="642"/>
      <c r="BAI7" s="642"/>
      <c r="BAJ7" s="642"/>
      <c r="BAK7" s="642"/>
      <c r="BAL7" s="642"/>
      <c r="BAM7" s="642"/>
      <c r="BAN7" s="642"/>
      <c r="BAO7" s="642"/>
      <c r="BAP7" s="642"/>
      <c r="BAQ7" s="642"/>
      <c r="BAR7" s="642"/>
      <c r="BAS7" s="642"/>
      <c r="BAT7" s="642"/>
      <c r="BAU7" s="642"/>
      <c r="BAV7" s="642"/>
      <c r="BAW7" s="642"/>
      <c r="BAX7" s="642"/>
      <c r="BAY7" s="642"/>
      <c r="BAZ7" s="642"/>
      <c r="BBA7" s="642"/>
      <c r="BBB7" s="642"/>
      <c r="BBC7" s="642"/>
      <c r="BBD7" s="642"/>
      <c r="BBE7" s="642"/>
      <c r="BBF7" s="642"/>
      <c r="BBG7" s="642"/>
      <c r="BBH7" s="642"/>
      <c r="BBI7" s="642"/>
      <c r="BBJ7" s="642"/>
      <c r="BBK7" s="642"/>
      <c r="BBL7" s="642"/>
      <c r="BBM7" s="642"/>
      <c r="BBN7" s="642"/>
      <c r="BBO7" s="642"/>
      <c r="BBP7" s="642"/>
      <c r="BBQ7" s="642"/>
      <c r="BBR7" s="642"/>
      <c r="BBS7" s="642"/>
      <c r="BBT7" s="642"/>
      <c r="BBU7" s="642"/>
      <c r="BBV7" s="642"/>
      <c r="BBW7" s="642"/>
      <c r="BBX7" s="642"/>
      <c r="BBY7" s="642"/>
      <c r="BBZ7" s="642"/>
      <c r="BCA7" s="642"/>
      <c r="BCB7" s="642"/>
      <c r="BCC7" s="642"/>
      <c r="BCD7" s="642"/>
      <c r="BCE7" s="642"/>
      <c r="BCF7" s="642"/>
      <c r="BCG7" s="642"/>
      <c r="BCH7" s="642"/>
      <c r="BCI7" s="642"/>
      <c r="BCJ7" s="642"/>
      <c r="BCK7" s="642"/>
      <c r="BCL7" s="642"/>
      <c r="BCM7" s="642"/>
      <c r="BCN7" s="642"/>
      <c r="BCO7" s="642"/>
      <c r="BCP7" s="642"/>
      <c r="BCQ7" s="642"/>
      <c r="BCR7" s="642"/>
      <c r="BCS7" s="642"/>
      <c r="BCT7" s="642"/>
      <c r="BCU7" s="642"/>
      <c r="BCV7" s="642"/>
      <c r="BCW7" s="642"/>
      <c r="BCX7" s="642"/>
      <c r="BCY7" s="642"/>
      <c r="BCZ7" s="642"/>
      <c r="BDA7" s="642"/>
      <c r="BDB7" s="642"/>
      <c r="BDC7" s="642"/>
      <c r="BDD7" s="642"/>
      <c r="BDE7" s="642"/>
      <c r="BDF7" s="642"/>
      <c r="BDG7" s="642"/>
      <c r="BDH7" s="642"/>
      <c r="BDI7" s="642"/>
      <c r="BDJ7" s="642"/>
      <c r="BDK7" s="642"/>
      <c r="BDL7" s="642"/>
      <c r="BDM7" s="642"/>
      <c r="BDN7" s="642"/>
      <c r="BDO7" s="642"/>
      <c r="BDP7" s="642"/>
      <c r="BDQ7" s="642"/>
      <c r="BDR7" s="642"/>
      <c r="BDS7" s="642"/>
      <c r="BDT7" s="642"/>
      <c r="BDU7" s="642"/>
      <c r="BDV7" s="642"/>
      <c r="BDW7" s="642"/>
      <c r="BDX7" s="642"/>
      <c r="BDY7" s="642"/>
      <c r="BDZ7" s="642"/>
      <c r="BEA7" s="642"/>
      <c r="BEB7" s="642"/>
      <c r="BEC7" s="642"/>
      <c r="BED7" s="642"/>
      <c r="BEE7" s="642"/>
      <c r="BEF7" s="642"/>
      <c r="BEG7" s="642"/>
      <c r="BEH7" s="642"/>
      <c r="BEI7" s="642"/>
      <c r="BEJ7" s="642"/>
      <c r="BEK7" s="642"/>
      <c r="BEL7" s="642"/>
      <c r="BEM7" s="642"/>
      <c r="BEN7" s="642"/>
      <c r="BEO7" s="642"/>
      <c r="BEP7" s="642"/>
      <c r="BEQ7" s="642"/>
      <c r="BER7" s="642"/>
      <c r="BES7" s="642"/>
      <c r="BET7" s="642"/>
      <c r="BEU7" s="642"/>
      <c r="BEV7" s="642"/>
      <c r="BEW7" s="642"/>
      <c r="BEX7" s="642"/>
      <c r="BEY7" s="642"/>
      <c r="BEZ7" s="642"/>
      <c r="BFA7" s="642"/>
      <c r="BFB7" s="642"/>
      <c r="BFC7" s="642"/>
      <c r="BFD7" s="642"/>
      <c r="BFE7" s="642"/>
      <c r="BFF7" s="642"/>
      <c r="BFG7" s="642"/>
      <c r="BFH7" s="642"/>
      <c r="BFI7" s="642"/>
      <c r="BFJ7" s="642"/>
      <c r="BFK7" s="642"/>
      <c r="BFL7" s="642"/>
      <c r="BFM7" s="642"/>
      <c r="BFN7" s="642"/>
      <c r="BFO7" s="642"/>
      <c r="BFP7" s="642"/>
      <c r="BFQ7" s="642"/>
      <c r="BFR7" s="642"/>
      <c r="BFS7" s="642"/>
      <c r="BFT7" s="642"/>
      <c r="BFU7" s="642"/>
      <c r="BFV7" s="642"/>
      <c r="BFW7" s="642"/>
      <c r="BFX7" s="642"/>
      <c r="BFY7" s="642"/>
      <c r="BFZ7" s="642"/>
      <c r="BGA7" s="642"/>
      <c r="BGB7" s="642"/>
      <c r="BGC7" s="642"/>
      <c r="BGD7" s="642"/>
      <c r="BGE7" s="642"/>
      <c r="BGF7" s="642"/>
      <c r="BGG7" s="642"/>
      <c r="BGH7" s="642"/>
      <c r="BGI7" s="642"/>
      <c r="BGJ7" s="642"/>
      <c r="BGK7" s="642"/>
      <c r="BGL7" s="642"/>
      <c r="BGM7" s="642"/>
      <c r="BGN7" s="642"/>
      <c r="BGO7" s="642"/>
      <c r="BGP7" s="642"/>
      <c r="BGQ7" s="642"/>
      <c r="BGR7" s="642"/>
      <c r="BGS7" s="642"/>
      <c r="BGT7" s="642"/>
      <c r="BGU7" s="642"/>
      <c r="BGV7" s="642"/>
      <c r="BGW7" s="642"/>
      <c r="BGX7" s="642"/>
      <c r="BGY7" s="642"/>
      <c r="BGZ7" s="642"/>
      <c r="BHA7" s="642"/>
      <c r="BHB7" s="642"/>
      <c r="BHC7" s="642"/>
      <c r="BHD7" s="642"/>
      <c r="BHE7" s="642"/>
      <c r="BHF7" s="642"/>
      <c r="BHG7" s="642"/>
      <c r="BHH7" s="642"/>
      <c r="BHI7" s="642"/>
      <c r="BHJ7" s="642"/>
      <c r="BHK7" s="642"/>
      <c r="BHL7" s="642"/>
      <c r="BHM7" s="642"/>
      <c r="BHN7" s="642"/>
      <c r="BHO7" s="642"/>
      <c r="BHP7" s="642"/>
      <c r="BHQ7" s="642"/>
      <c r="BHR7" s="642"/>
      <c r="BHS7" s="642"/>
      <c r="BHT7" s="642"/>
      <c r="BHU7" s="642"/>
      <c r="BHV7" s="642"/>
      <c r="BHW7" s="642"/>
      <c r="BHX7" s="642"/>
      <c r="BHY7" s="642"/>
      <c r="BHZ7" s="642"/>
      <c r="BIA7" s="642"/>
      <c r="BIB7" s="642"/>
      <c r="BIC7" s="642"/>
      <c r="BID7" s="642"/>
      <c r="BIE7" s="642"/>
      <c r="BIF7" s="642"/>
      <c r="BIG7" s="642"/>
      <c r="BIH7" s="642"/>
      <c r="BII7" s="642"/>
      <c r="BIJ7" s="642"/>
      <c r="BIK7" s="642"/>
      <c r="BIL7" s="642"/>
      <c r="BIM7" s="642"/>
      <c r="BIN7" s="642"/>
      <c r="BIO7" s="642"/>
      <c r="BIP7" s="642"/>
      <c r="BIQ7" s="642"/>
      <c r="BIR7" s="642"/>
      <c r="BIS7" s="642"/>
      <c r="BIT7" s="642"/>
      <c r="BIU7" s="642"/>
      <c r="BIV7" s="642"/>
      <c r="BIW7" s="642"/>
      <c r="BIX7" s="642"/>
      <c r="BIY7" s="642"/>
      <c r="BIZ7" s="642"/>
      <c r="BJA7" s="642"/>
      <c r="BJB7" s="642"/>
      <c r="BJC7" s="642"/>
      <c r="BJD7" s="642"/>
      <c r="BJE7" s="642"/>
      <c r="BJF7" s="642"/>
      <c r="BJG7" s="642"/>
      <c r="BJH7" s="642"/>
      <c r="BJI7" s="642"/>
      <c r="BJJ7" s="642"/>
      <c r="BJK7" s="642"/>
      <c r="BJL7" s="642"/>
      <c r="BJM7" s="642"/>
      <c r="BJN7" s="642"/>
      <c r="BJO7" s="642"/>
      <c r="BJP7" s="642"/>
      <c r="BJQ7" s="642"/>
      <c r="BJR7" s="642"/>
      <c r="BJS7" s="642"/>
      <c r="BJT7" s="642"/>
      <c r="BJU7" s="642"/>
      <c r="BJV7" s="642"/>
      <c r="BJW7" s="642"/>
      <c r="BJX7" s="642"/>
      <c r="BJY7" s="642"/>
      <c r="BJZ7" s="642"/>
      <c r="BKA7" s="642"/>
      <c r="BKB7" s="642"/>
      <c r="BKC7" s="642"/>
      <c r="BKD7" s="642"/>
      <c r="BKE7" s="642"/>
      <c r="BKF7" s="642"/>
      <c r="BKG7" s="642"/>
      <c r="BKH7" s="642"/>
      <c r="BKI7" s="642"/>
      <c r="BKJ7" s="642"/>
      <c r="BKK7" s="642"/>
      <c r="BKL7" s="642"/>
      <c r="BKM7" s="642"/>
      <c r="BKN7" s="642"/>
      <c r="BKO7" s="642"/>
      <c r="BKP7" s="642"/>
      <c r="BKQ7" s="642"/>
      <c r="BKR7" s="642"/>
      <c r="BKS7" s="642"/>
      <c r="BKT7" s="642"/>
      <c r="BKU7" s="642"/>
      <c r="BKV7" s="642"/>
      <c r="BKW7" s="642"/>
      <c r="BKX7" s="642"/>
      <c r="BKY7" s="642"/>
      <c r="BKZ7" s="642"/>
      <c r="BLA7" s="642"/>
      <c r="BLB7" s="642"/>
      <c r="BLC7" s="642"/>
      <c r="BLD7" s="642"/>
      <c r="BLE7" s="642"/>
      <c r="BLF7" s="642"/>
      <c r="BLG7" s="642"/>
      <c r="BLH7" s="642"/>
      <c r="BLI7" s="642"/>
      <c r="BLJ7" s="642"/>
      <c r="BLK7" s="642"/>
      <c r="BLL7" s="642"/>
      <c r="BLM7" s="642"/>
      <c r="BLN7" s="642"/>
      <c r="BLO7" s="642"/>
      <c r="BLP7" s="642"/>
      <c r="BLQ7" s="642"/>
      <c r="BLR7" s="642"/>
      <c r="BLS7" s="642"/>
      <c r="BLT7" s="642"/>
      <c r="BLU7" s="642"/>
      <c r="BLV7" s="642"/>
      <c r="BLW7" s="642"/>
      <c r="BLX7" s="642"/>
      <c r="BLY7" s="642"/>
      <c r="BLZ7" s="642"/>
      <c r="BMA7" s="642"/>
      <c r="BMB7" s="642"/>
      <c r="BMC7" s="642"/>
      <c r="BMD7" s="642"/>
      <c r="BME7" s="642"/>
      <c r="BMF7" s="642"/>
      <c r="BMG7" s="642"/>
      <c r="BMH7" s="642"/>
      <c r="BMI7" s="642"/>
      <c r="BMJ7" s="642"/>
      <c r="BMK7" s="642"/>
      <c r="BML7" s="642"/>
      <c r="BMM7" s="642"/>
      <c r="BMN7" s="642"/>
      <c r="BMO7" s="642"/>
      <c r="BMP7" s="642"/>
      <c r="BMQ7" s="642"/>
      <c r="BMR7" s="642"/>
      <c r="BMS7" s="642"/>
      <c r="BMT7" s="642"/>
      <c r="BMU7" s="642"/>
      <c r="BMV7" s="642"/>
      <c r="BMW7" s="642"/>
      <c r="BMX7" s="642"/>
      <c r="BMY7" s="642"/>
      <c r="BMZ7" s="642"/>
      <c r="BNA7" s="642"/>
      <c r="BNB7" s="642"/>
      <c r="BNC7" s="642"/>
      <c r="BND7" s="642"/>
      <c r="BNE7" s="642"/>
      <c r="BNF7" s="642"/>
      <c r="BNG7" s="642"/>
      <c r="BNH7" s="642"/>
      <c r="BNI7" s="642"/>
      <c r="BNJ7" s="642"/>
      <c r="BNK7" s="642"/>
      <c r="BNL7" s="642"/>
      <c r="BNM7" s="642"/>
      <c r="BNN7" s="642"/>
      <c r="BNO7" s="642"/>
      <c r="BNP7" s="642"/>
      <c r="BNQ7" s="642"/>
      <c r="BNR7" s="642"/>
      <c r="BNS7" s="642"/>
      <c r="BNT7" s="642"/>
      <c r="BNU7" s="642"/>
      <c r="BNV7" s="642"/>
      <c r="BNW7" s="642"/>
      <c r="BNX7" s="642"/>
      <c r="BNY7" s="642"/>
      <c r="BNZ7" s="642"/>
      <c r="BOA7" s="642"/>
      <c r="BOB7" s="642"/>
      <c r="BOC7" s="642"/>
      <c r="BOD7" s="642"/>
      <c r="BOE7" s="642"/>
      <c r="BOF7" s="642"/>
      <c r="BOG7" s="642"/>
      <c r="BOH7" s="642"/>
      <c r="BOI7" s="642"/>
      <c r="BOJ7" s="642"/>
      <c r="BOK7" s="642"/>
      <c r="BOL7" s="642"/>
      <c r="BOM7" s="642"/>
      <c r="BON7" s="642"/>
      <c r="BOO7" s="642"/>
      <c r="BOP7" s="642"/>
      <c r="BOQ7" s="642"/>
      <c r="BOR7" s="642"/>
      <c r="BOS7" s="642"/>
      <c r="BOT7" s="642"/>
      <c r="BOU7" s="642"/>
      <c r="BOV7" s="642"/>
      <c r="BOW7" s="642"/>
      <c r="BOX7" s="642"/>
      <c r="BOY7" s="642"/>
      <c r="BOZ7" s="642"/>
      <c r="BPA7" s="642"/>
      <c r="BPB7" s="642"/>
      <c r="BPC7" s="642"/>
      <c r="BPD7" s="642"/>
      <c r="BPE7" s="642"/>
      <c r="BPF7" s="642"/>
      <c r="BPG7" s="642"/>
      <c r="BPH7" s="642"/>
      <c r="BPI7" s="642"/>
      <c r="BPJ7" s="642"/>
      <c r="BPK7" s="642"/>
      <c r="BPL7" s="642"/>
      <c r="BPM7" s="642"/>
      <c r="BPN7" s="642"/>
      <c r="BPO7" s="642"/>
      <c r="BPP7" s="642"/>
      <c r="BPQ7" s="642"/>
      <c r="BPR7" s="642"/>
      <c r="BPS7" s="642"/>
      <c r="BPT7" s="642"/>
      <c r="BPU7" s="642"/>
      <c r="BPV7" s="642"/>
      <c r="BPW7" s="642"/>
      <c r="BPX7" s="642"/>
      <c r="BPY7" s="642"/>
      <c r="BPZ7" s="642"/>
      <c r="BQA7" s="642"/>
      <c r="BQB7" s="642"/>
      <c r="BQC7" s="642"/>
      <c r="BQD7" s="642"/>
      <c r="BQE7" s="642"/>
      <c r="BQF7" s="642"/>
      <c r="BQG7" s="642"/>
      <c r="BQH7" s="642"/>
      <c r="BQI7" s="642"/>
      <c r="BQJ7" s="642"/>
      <c r="BQK7" s="642"/>
      <c r="BQL7" s="642"/>
      <c r="BQM7" s="642"/>
      <c r="BQN7" s="642"/>
      <c r="BQO7" s="642"/>
      <c r="BQP7" s="642"/>
      <c r="BQQ7" s="642"/>
      <c r="BQR7" s="642"/>
      <c r="BQS7" s="642"/>
      <c r="BQT7" s="642"/>
      <c r="BQU7" s="642"/>
      <c r="BQV7" s="642"/>
      <c r="BQW7" s="642"/>
      <c r="BQX7" s="642"/>
      <c r="BQY7" s="642"/>
      <c r="BQZ7" s="642"/>
      <c r="BRA7" s="642"/>
      <c r="BRB7" s="642"/>
      <c r="BRC7" s="642"/>
      <c r="BRD7" s="642"/>
      <c r="BRE7" s="642"/>
      <c r="BRF7" s="642"/>
      <c r="BRG7" s="642"/>
      <c r="BRH7" s="642"/>
      <c r="BRI7" s="642"/>
      <c r="BRJ7" s="642"/>
      <c r="BRK7" s="642"/>
      <c r="BRL7" s="642"/>
      <c r="BRM7" s="642"/>
      <c r="BRN7" s="642"/>
      <c r="BRO7" s="642"/>
      <c r="BRP7" s="642"/>
      <c r="BRQ7" s="642"/>
      <c r="BRR7" s="642"/>
      <c r="BRS7" s="642"/>
      <c r="BRT7" s="642"/>
      <c r="BRU7" s="642"/>
      <c r="BRV7" s="642"/>
      <c r="BRW7" s="642"/>
      <c r="BRX7" s="642"/>
      <c r="BRY7" s="642"/>
      <c r="BRZ7" s="642"/>
      <c r="BSA7" s="642"/>
      <c r="BSB7" s="642"/>
      <c r="BSC7" s="642"/>
      <c r="BSD7" s="642"/>
      <c r="BSE7" s="642"/>
      <c r="BSF7" s="642"/>
      <c r="BSG7" s="642"/>
      <c r="BSH7" s="642"/>
      <c r="BSI7" s="642"/>
      <c r="BSJ7" s="642"/>
      <c r="BSK7" s="642"/>
      <c r="BSL7" s="642"/>
      <c r="BSM7" s="642"/>
      <c r="BSN7" s="642"/>
      <c r="BSO7" s="642"/>
      <c r="BSP7" s="642"/>
      <c r="BSQ7" s="642"/>
      <c r="BSR7" s="642"/>
      <c r="BSS7" s="642"/>
      <c r="BST7" s="642"/>
      <c r="BSU7" s="642"/>
      <c r="BSV7" s="642"/>
      <c r="BSW7" s="642"/>
      <c r="BSX7" s="642"/>
      <c r="BSY7" s="642"/>
      <c r="BSZ7" s="642"/>
      <c r="BTA7" s="642"/>
      <c r="BTB7" s="642"/>
      <c r="BTC7" s="642"/>
      <c r="BTD7" s="642"/>
      <c r="BTE7" s="642"/>
      <c r="BTF7" s="642"/>
      <c r="BTG7" s="642"/>
      <c r="BTH7" s="642"/>
      <c r="BTI7" s="642"/>
      <c r="BTJ7" s="642"/>
      <c r="BTK7" s="642"/>
      <c r="BTL7" s="642"/>
      <c r="BTM7" s="642"/>
      <c r="BTN7" s="642"/>
      <c r="BTO7" s="642"/>
      <c r="BTP7" s="642"/>
      <c r="BTQ7" s="642"/>
      <c r="BTR7" s="642"/>
      <c r="BTS7" s="642"/>
      <c r="BTT7" s="642"/>
      <c r="BTU7" s="642"/>
      <c r="BTV7" s="642"/>
      <c r="BTW7" s="642"/>
      <c r="BTX7" s="642"/>
      <c r="BTY7" s="642"/>
      <c r="BTZ7" s="642"/>
      <c r="BUA7" s="642"/>
      <c r="BUB7" s="642"/>
      <c r="BUC7" s="642"/>
      <c r="BUD7" s="642"/>
      <c r="BUE7" s="642"/>
      <c r="BUF7" s="642"/>
      <c r="BUG7" s="642"/>
      <c r="BUH7" s="642"/>
      <c r="BUI7" s="642"/>
      <c r="BUJ7" s="642"/>
      <c r="BUK7" s="642"/>
      <c r="BUL7" s="642"/>
      <c r="BUM7" s="642"/>
      <c r="BUN7" s="642"/>
      <c r="BUO7" s="642"/>
      <c r="BUP7" s="642"/>
      <c r="BUQ7" s="642"/>
      <c r="BUR7" s="642"/>
      <c r="BUS7" s="642"/>
      <c r="BUT7" s="642"/>
      <c r="BUU7" s="642"/>
      <c r="BUV7" s="642"/>
      <c r="BUW7" s="642"/>
      <c r="BUX7" s="642"/>
      <c r="BUY7" s="642"/>
      <c r="BUZ7" s="642"/>
      <c r="BVA7" s="642"/>
      <c r="BVB7" s="642"/>
      <c r="BVC7" s="642"/>
      <c r="BVD7" s="642"/>
      <c r="BVE7" s="642"/>
      <c r="BVF7" s="642"/>
      <c r="BVG7" s="642"/>
      <c r="BVH7" s="642"/>
      <c r="BVI7" s="642"/>
      <c r="BVJ7" s="642"/>
      <c r="BVK7" s="642"/>
      <c r="BVL7" s="642"/>
      <c r="BVM7" s="642"/>
      <c r="BVN7" s="642"/>
      <c r="BVO7" s="642"/>
      <c r="BVP7" s="642"/>
      <c r="BVQ7" s="642"/>
      <c r="BVR7" s="642"/>
      <c r="BVS7" s="642"/>
      <c r="BVT7" s="642"/>
      <c r="BVU7" s="642"/>
      <c r="BVV7" s="642"/>
      <c r="BVW7" s="642"/>
      <c r="BVX7" s="642"/>
      <c r="BVY7" s="642"/>
      <c r="BVZ7" s="642"/>
      <c r="BWA7" s="642"/>
      <c r="BWB7" s="642"/>
      <c r="BWC7" s="642"/>
      <c r="BWD7" s="642"/>
      <c r="BWE7" s="642"/>
      <c r="BWF7" s="642"/>
      <c r="BWG7" s="642"/>
      <c r="BWH7" s="642"/>
      <c r="BWI7" s="642"/>
      <c r="BWJ7" s="642"/>
      <c r="BWK7" s="642"/>
      <c r="BWL7" s="642"/>
      <c r="BWM7" s="642"/>
      <c r="BWN7" s="642"/>
      <c r="BWO7" s="642"/>
      <c r="BWP7" s="642"/>
      <c r="BWQ7" s="642"/>
      <c r="BWR7" s="642"/>
      <c r="BWS7" s="642"/>
      <c r="BWT7" s="642"/>
      <c r="BWU7" s="642"/>
      <c r="BWV7" s="642"/>
      <c r="BWW7" s="642"/>
      <c r="BWX7" s="642"/>
      <c r="BWY7" s="642"/>
      <c r="BWZ7" s="642"/>
      <c r="BXA7" s="642"/>
      <c r="BXB7" s="642"/>
      <c r="BXC7" s="642"/>
      <c r="BXD7" s="642"/>
      <c r="BXE7" s="642"/>
      <c r="BXF7" s="642"/>
      <c r="BXG7" s="642"/>
      <c r="BXH7" s="642"/>
      <c r="BXI7" s="642"/>
      <c r="BXJ7" s="642"/>
      <c r="BXK7" s="642"/>
      <c r="BXL7" s="642"/>
      <c r="BXM7" s="642"/>
      <c r="BXN7" s="642"/>
      <c r="BXO7" s="642"/>
      <c r="BXP7" s="642"/>
      <c r="BXQ7" s="642"/>
      <c r="BXR7" s="642"/>
      <c r="BXS7" s="642"/>
      <c r="BXT7" s="642"/>
      <c r="BXU7" s="642"/>
      <c r="BXV7" s="642"/>
      <c r="BXW7" s="642"/>
      <c r="BXX7" s="642"/>
      <c r="BXY7" s="642"/>
      <c r="BXZ7" s="642"/>
      <c r="BYA7" s="642"/>
      <c r="BYB7" s="642"/>
      <c r="BYC7" s="642"/>
      <c r="BYD7" s="642"/>
      <c r="BYE7" s="642"/>
      <c r="BYF7" s="642"/>
      <c r="BYG7" s="642"/>
      <c r="BYH7" s="642"/>
      <c r="BYI7" s="642"/>
      <c r="BYJ7" s="642"/>
      <c r="BYK7" s="642"/>
      <c r="BYL7" s="642"/>
      <c r="BYM7" s="642"/>
      <c r="BYN7" s="642"/>
      <c r="BYO7" s="642"/>
      <c r="BYP7" s="642"/>
      <c r="BYQ7" s="642"/>
      <c r="BYR7" s="642"/>
      <c r="BYS7" s="642"/>
      <c r="BYT7" s="642"/>
      <c r="BYU7" s="642"/>
      <c r="BYV7" s="642"/>
      <c r="BYW7" s="642"/>
      <c r="BYX7" s="642"/>
      <c r="BYY7" s="642"/>
      <c r="BYZ7" s="642"/>
      <c r="BZA7" s="642"/>
      <c r="BZB7" s="642"/>
      <c r="BZC7" s="642"/>
      <c r="BZD7" s="642"/>
      <c r="BZE7" s="642"/>
      <c r="BZF7" s="642"/>
      <c r="BZG7" s="642"/>
      <c r="BZH7" s="642"/>
      <c r="BZI7" s="642"/>
      <c r="BZJ7" s="642"/>
      <c r="BZK7" s="642"/>
      <c r="BZL7" s="642"/>
      <c r="BZM7" s="642"/>
      <c r="BZN7" s="642"/>
      <c r="BZO7" s="642"/>
      <c r="BZP7" s="642"/>
      <c r="BZQ7" s="642"/>
      <c r="BZR7" s="642"/>
      <c r="BZS7" s="642"/>
      <c r="BZT7" s="642"/>
      <c r="BZU7" s="642"/>
      <c r="BZV7" s="642"/>
      <c r="BZW7" s="642"/>
      <c r="BZX7" s="642"/>
      <c r="BZY7" s="642"/>
      <c r="BZZ7" s="642"/>
      <c r="CAA7" s="642"/>
      <c r="CAB7" s="642"/>
      <c r="CAC7" s="642"/>
      <c r="CAD7" s="642"/>
      <c r="CAE7" s="642"/>
      <c r="CAF7" s="642"/>
      <c r="CAG7" s="642"/>
      <c r="CAH7" s="642"/>
      <c r="CAI7" s="642"/>
      <c r="CAJ7" s="642"/>
      <c r="CAK7" s="642"/>
      <c r="CAL7" s="642"/>
      <c r="CAM7" s="642"/>
      <c r="CAN7" s="642"/>
      <c r="CAO7" s="642"/>
      <c r="CAP7" s="642"/>
      <c r="CAQ7" s="642"/>
      <c r="CAR7" s="642"/>
      <c r="CAS7" s="642"/>
      <c r="CAT7" s="642"/>
      <c r="CAU7" s="642"/>
      <c r="CAV7" s="642"/>
      <c r="CAW7" s="642"/>
      <c r="CAX7" s="642"/>
      <c r="CAY7" s="642"/>
      <c r="CAZ7" s="642"/>
      <c r="CBA7" s="642"/>
      <c r="CBB7" s="642"/>
      <c r="CBC7" s="642"/>
      <c r="CBD7" s="642"/>
      <c r="CBE7" s="642"/>
      <c r="CBF7" s="642"/>
      <c r="CBG7" s="642"/>
      <c r="CBH7" s="642"/>
      <c r="CBI7" s="642"/>
      <c r="CBJ7" s="642"/>
      <c r="CBK7" s="642"/>
      <c r="CBL7" s="642"/>
      <c r="CBM7" s="642"/>
      <c r="CBN7" s="642"/>
      <c r="CBO7" s="642"/>
      <c r="CBP7" s="642"/>
      <c r="CBQ7" s="642"/>
      <c r="CBR7" s="642"/>
      <c r="CBS7" s="642"/>
      <c r="CBT7" s="642"/>
      <c r="CBU7" s="642"/>
      <c r="CBV7" s="642"/>
      <c r="CBW7" s="642"/>
      <c r="CBX7" s="642"/>
      <c r="CBY7" s="642"/>
      <c r="CBZ7" s="642"/>
      <c r="CCA7" s="642"/>
      <c r="CCB7" s="642"/>
      <c r="CCC7" s="642"/>
      <c r="CCD7" s="642"/>
      <c r="CCE7" s="642"/>
      <c r="CCF7" s="642"/>
      <c r="CCG7" s="642"/>
      <c r="CCH7" s="642"/>
      <c r="CCI7" s="642"/>
      <c r="CCJ7" s="642"/>
      <c r="CCK7" s="642"/>
      <c r="CCL7" s="642"/>
      <c r="CCM7" s="642"/>
      <c r="CCN7" s="642"/>
      <c r="CCO7" s="642"/>
      <c r="CCP7" s="642"/>
      <c r="CCQ7" s="642"/>
      <c r="CCR7" s="642"/>
      <c r="CCS7" s="642"/>
      <c r="CCT7" s="642"/>
      <c r="CCU7" s="642"/>
      <c r="CCV7" s="642"/>
      <c r="CCW7" s="642"/>
      <c r="CCX7" s="642"/>
      <c r="CCY7" s="642"/>
      <c r="CCZ7" s="642"/>
      <c r="CDA7" s="642"/>
      <c r="CDB7" s="642"/>
      <c r="CDC7" s="642"/>
      <c r="CDD7" s="642"/>
      <c r="CDE7" s="642"/>
      <c r="CDF7" s="642"/>
      <c r="CDG7" s="642"/>
      <c r="CDH7" s="642"/>
      <c r="CDI7" s="642"/>
      <c r="CDJ7" s="642"/>
      <c r="CDK7" s="642"/>
      <c r="CDL7" s="642"/>
      <c r="CDM7" s="642"/>
      <c r="CDN7" s="642"/>
      <c r="CDO7" s="642"/>
      <c r="CDP7" s="642"/>
      <c r="CDQ7" s="642"/>
      <c r="CDR7" s="642"/>
      <c r="CDS7" s="642"/>
      <c r="CDT7" s="642"/>
      <c r="CDU7" s="642"/>
      <c r="CDV7" s="642"/>
      <c r="CDW7" s="642"/>
      <c r="CDX7" s="642"/>
      <c r="CDY7" s="642"/>
      <c r="CDZ7" s="642"/>
      <c r="CEA7" s="642"/>
      <c r="CEB7" s="642"/>
      <c r="CEC7" s="642"/>
      <c r="CED7" s="642"/>
      <c r="CEE7" s="642"/>
      <c r="CEF7" s="642"/>
      <c r="CEG7" s="642"/>
      <c r="CEH7" s="642"/>
      <c r="CEI7" s="642"/>
      <c r="CEJ7" s="642"/>
      <c r="CEK7" s="642"/>
      <c r="CEL7" s="642"/>
      <c r="CEM7" s="642"/>
      <c r="CEN7" s="642"/>
      <c r="CEO7" s="642"/>
      <c r="CEP7" s="642"/>
      <c r="CEQ7" s="642"/>
      <c r="CER7" s="642"/>
      <c r="CES7" s="642"/>
      <c r="CET7" s="642"/>
      <c r="CEU7" s="642"/>
      <c r="CEV7" s="642"/>
      <c r="CEW7" s="642"/>
      <c r="CEX7" s="642"/>
      <c r="CEY7" s="642"/>
      <c r="CEZ7" s="642"/>
      <c r="CFA7" s="642"/>
      <c r="CFB7" s="642"/>
      <c r="CFC7" s="642"/>
      <c r="CFD7" s="642"/>
      <c r="CFE7" s="642"/>
      <c r="CFF7" s="642"/>
      <c r="CFG7" s="642"/>
      <c r="CFH7" s="642"/>
      <c r="CFI7" s="642"/>
      <c r="CFJ7" s="642"/>
      <c r="CFK7" s="642"/>
      <c r="CFL7" s="642"/>
      <c r="CFM7" s="642"/>
      <c r="CFN7" s="642"/>
      <c r="CFO7" s="642"/>
      <c r="CFP7" s="642"/>
      <c r="CFQ7" s="642"/>
      <c r="CFR7" s="642"/>
      <c r="CFS7" s="642"/>
      <c r="CFT7" s="642"/>
      <c r="CFU7" s="642"/>
      <c r="CFV7" s="642"/>
      <c r="CFW7" s="642"/>
      <c r="CFX7" s="642"/>
      <c r="CFY7" s="642"/>
      <c r="CFZ7" s="642"/>
      <c r="CGA7" s="642"/>
      <c r="CGB7" s="642"/>
      <c r="CGC7" s="642"/>
      <c r="CGD7" s="642"/>
      <c r="CGE7" s="642"/>
      <c r="CGF7" s="642"/>
      <c r="CGG7" s="642"/>
      <c r="CGH7" s="642"/>
      <c r="CGI7" s="642"/>
      <c r="CGJ7" s="642"/>
      <c r="CGK7" s="642"/>
      <c r="CGL7" s="642"/>
      <c r="CGM7" s="642"/>
      <c r="CGN7" s="642"/>
      <c r="CGO7" s="642"/>
      <c r="CGP7" s="642"/>
      <c r="CGQ7" s="642"/>
      <c r="CGR7" s="642"/>
      <c r="CGS7" s="642"/>
      <c r="CGT7" s="642"/>
      <c r="CGU7" s="642"/>
      <c r="CGV7" s="642"/>
      <c r="CGW7" s="642"/>
      <c r="CGX7" s="642"/>
      <c r="CGY7" s="642"/>
      <c r="CGZ7" s="642"/>
      <c r="CHA7" s="642"/>
      <c r="CHB7" s="642"/>
      <c r="CHC7" s="642"/>
      <c r="CHD7" s="642"/>
      <c r="CHE7" s="642"/>
      <c r="CHF7" s="642"/>
      <c r="CHG7" s="642"/>
      <c r="CHH7" s="642"/>
      <c r="CHI7" s="642"/>
      <c r="CHJ7" s="642"/>
      <c r="CHK7" s="642"/>
      <c r="CHL7" s="642"/>
      <c r="CHM7" s="642"/>
      <c r="CHN7" s="642"/>
      <c r="CHO7" s="642"/>
      <c r="CHP7" s="642"/>
      <c r="CHQ7" s="642"/>
      <c r="CHR7" s="642"/>
      <c r="CHS7" s="642"/>
      <c r="CHT7" s="642"/>
      <c r="CHU7" s="642"/>
      <c r="CHV7" s="642"/>
      <c r="CHW7" s="642"/>
      <c r="CHX7" s="642"/>
      <c r="CHY7" s="642"/>
      <c r="CHZ7" s="642"/>
      <c r="CIA7" s="642"/>
      <c r="CIB7" s="642"/>
      <c r="CIC7" s="642"/>
      <c r="CID7" s="642"/>
      <c r="CIE7" s="642"/>
      <c r="CIF7" s="642"/>
      <c r="CIG7" s="642"/>
      <c r="CIH7" s="642"/>
      <c r="CII7" s="642"/>
      <c r="CIJ7" s="642"/>
      <c r="CIK7" s="642"/>
      <c r="CIL7" s="642"/>
      <c r="CIM7" s="642"/>
      <c r="CIN7" s="642"/>
      <c r="CIO7" s="642"/>
      <c r="CIP7" s="642"/>
      <c r="CIQ7" s="642"/>
      <c r="CIR7" s="642"/>
      <c r="CIS7" s="642"/>
      <c r="CIT7" s="642"/>
      <c r="CIU7" s="642"/>
      <c r="CIV7" s="642"/>
      <c r="CIW7" s="642"/>
      <c r="CIX7" s="642"/>
      <c r="CIY7" s="642"/>
      <c r="CIZ7" s="642"/>
      <c r="CJA7" s="642"/>
      <c r="CJB7" s="642"/>
      <c r="CJC7" s="642"/>
      <c r="CJD7" s="642"/>
      <c r="CJE7" s="642"/>
      <c r="CJF7" s="642"/>
      <c r="CJG7" s="642"/>
      <c r="CJH7" s="642"/>
      <c r="CJI7" s="642"/>
      <c r="CJJ7" s="642"/>
      <c r="CJK7" s="642"/>
      <c r="CJL7" s="642"/>
      <c r="CJM7" s="642"/>
      <c r="CJN7" s="642"/>
      <c r="CJO7" s="642"/>
      <c r="CJP7" s="642"/>
      <c r="CJQ7" s="642"/>
      <c r="CJR7" s="642"/>
      <c r="CJS7" s="642"/>
      <c r="CJT7" s="642"/>
      <c r="CJU7" s="642"/>
      <c r="CJV7" s="642"/>
      <c r="CJW7" s="642"/>
      <c r="CJX7" s="642"/>
      <c r="CJY7" s="642"/>
      <c r="CJZ7" s="642"/>
      <c r="CKA7" s="642"/>
      <c r="CKB7" s="642"/>
      <c r="CKC7" s="642"/>
      <c r="CKD7" s="642"/>
      <c r="CKE7" s="642"/>
      <c r="CKF7" s="642"/>
      <c r="CKG7" s="642"/>
      <c r="CKH7" s="642"/>
      <c r="CKI7" s="642"/>
      <c r="CKJ7" s="642"/>
      <c r="CKK7" s="642"/>
      <c r="CKL7" s="642"/>
      <c r="CKM7" s="642"/>
      <c r="CKN7" s="642"/>
      <c r="CKO7" s="642"/>
      <c r="CKP7" s="642"/>
      <c r="CKQ7" s="642"/>
      <c r="CKR7" s="642"/>
      <c r="CKS7" s="642"/>
      <c r="CKT7" s="642"/>
      <c r="CKU7" s="642"/>
      <c r="CKV7" s="642"/>
      <c r="CKW7" s="642"/>
      <c r="CKX7" s="642"/>
      <c r="CKY7" s="642"/>
      <c r="CKZ7" s="642"/>
      <c r="CLA7" s="642"/>
      <c r="CLB7" s="642"/>
      <c r="CLC7" s="642"/>
      <c r="CLD7" s="642"/>
      <c r="CLE7" s="642"/>
      <c r="CLF7" s="642"/>
      <c r="CLG7" s="642"/>
      <c r="CLH7" s="642"/>
      <c r="CLI7" s="642"/>
      <c r="CLJ7" s="642"/>
      <c r="CLK7" s="642"/>
      <c r="CLL7" s="642"/>
      <c r="CLM7" s="642"/>
      <c r="CLN7" s="642"/>
      <c r="CLO7" s="642"/>
      <c r="CLP7" s="642"/>
      <c r="CLQ7" s="642"/>
      <c r="CLR7" s="642"/>
      <c r="CLS7" s="642"/>
      <c r="CLT7" s="642"/>
      <c r="CLU7" s="642"/>
      <c r="CLV7" s="642"/>
      <c r="CLW7" s="642"/>
      <c r="CLX7" s="642"/>
      <c r="CLY7" s="642"/>
      <c r="CLZ7" s="642"/>
      <c r="CMA7" s="642"/>
      <c r="CMB7" s="642"/>
      <c r="CMC7" s="642"/>
      <c r="CMD7" s="642"/>
      <c r="CME7" s="642"/>
      <c r="CMF7" s="642"/>
      <c r="CMG7" s="642"/>
      <c r="CMH7" s="642"/>
      <c r="CMI7" s="642"/>
      <c r="CMJ7" s="642"/>
      <c r="CMK7" s="642"/>
      <c r="CML7" s="642"/>
      <c r="CMM7" s="642"/>
      <c r="CMN7" s="642"/>
      <c r="CMO7" s="642"/>
      <c r="CMP7" s="642"/>
      <c r="CMQ7" s="642"/>
      <c r="CMR7" s="642"/>
      <c r="CMS7" s="642"/>
      <c r="CMT7" s="642"/>
      <c r="CMU7" s="642"/>
      <c r="CMV7" s="642"/>
      <c r="CMW7" s="642"/>
      <c r="CMX7" s="642"/>
      <c r="CMY7" s="642"/>
      <c r="CMZ7" s="642"/>
      <c r="CNA7" s="642"/>
      <c r="CNB7" s="642"/>
      <c r="CNC7" s="642"/>
      <c r="CND7" s="642"/>
      <c r="CNE7" s="642"/>
      <c r="CNF7" s="642"/>
      <c r="CNG7" s="642"/>
      <c r="CNH7" s="642"/>
      <c r="CNI7" s="642"/>
      <c r="CNJ7" s="642"/>
      <c r="CNK7" s="642"/>
      <c r="CNL7" s="642"/>
      <c r="CNM7" s="642"/>
      <c r="CNN7" s="642"/>
      <c r="CNO7" s="642"/>
      <c r="CNP7" s="642"/>
      <c r="CNQ7" s="642"/>
      <c r="CNR7" s="642"/>
      <c r="CNS7" s="642"/>
      <c r="CNT7" s="642"/>
      <c r="CNU7" s="642"/>
      <c r="CNV7" s="642"/>
      <c r="CNW7" s="642"/>
      <c r="CNX7" s="642"/>
      <c r="CNY7" s="642"/>
      <c r="CNZ7" s="642"/>
      <c r="COA7" s="642"/>
      <c r="COB7" s="642"/>
      <c r="COC7" s="642"/>
      <c r="COD7" s="642"/>
      <c r="COE7" s="642"/>
      <c r="COF7" s="642"/>
      <c r="COG7" s="642"/>
      <c r="COH7" s="642"/>
      <c r="COI7" s="642"/>
      <c r="COJ7" s="642"/>
      <c r="COK7" s="642"/>
      <c r="COL7" s="642"/>
      <c r="COM7" s="642"/>
      <c r="CON7" s="642"/>
      <c r="COO7" s="642"/>
      <c r="COP7" s="642"/>
      <c r="COQ7" s="642"/>
      <c r="COR7" s="642"/>
      <c r="COS7" s="642"/>
      <c r="COT7" s="642"/>
      <c r="COU7" s="642"/>
      <c r="COV7" s="642"/>
      <c r="COW7" s="642"/>
      <c r="COX7" s="642"/>
      <c r="COY7" s="642"/>
      <c r="COZ7" s="642"/>
      <c r="CPA7" s="642"/>
      <c r="CPB7" s="642"/>
      <c r="CPC7" s="642"/>
      <c r="CPD7" s="642"/>
      <c r="CPE7" s="642"/>
      <c r="CPF7" s="642"/>
      <c r="CPG7" s="642"/>
      <c r="CPH7" s="642"/>
      <c r="CPI7" s="642"/>
      <c r="CPJ7" s="642"/>
      <c r="CPK7" s="642"/>
      <c r="CPL7" s="642"/>
      <c r="CPM7" s="642"/>
      <c r="CPN7" s="642"/>
      <c r="CPO7" s="642"/>
      <c r="CPP7" s="642"/>
      <c r="CPQ7" s="642"/>
      <c r="CPR7" s="642"/>
      <c r="CPS7" s="642"/>
      <c r="CPT7" s="642"/>
      <c r="CPU7" s="642"/>
      <c r="CPV7" s="642"/>
      <c r="CPW7" s="642"/>
      <c r="CPX7" s="642"/>
      <c r="CPY7" s="642"/>
      <c r="CPZ7" s="642"/>
      <c r="CQA7" s="642"/>
      <c r="CQB7" s="642"/>
      <c r="CQC7" s="642"/>
      <c r="CQD7" s="642"/>
      <c r="CQE7" s="642"/>
      <c r="CQF7" s="642"/>
      <c r="CQG7" s="642"/>
      <c r="CQH7" s="642"/>
      <c r="CQI7" s="642"/>
      <c r="CQJ7" s="642"/>
      <c r="CQK7" s="642"/>
      <c r="CQL7" s="642"/>
      <c r="CQM7" s="642"/>
      <c r="CQN7" s="642"/>
      <c r="CQO7" s="642"/>
      <c r="CQP7" s="642"/>
      <c r="CQQ7" s="642"/>
      <c r="CQR7" s="642"/>
      <c r="CQS7" s="642"/>
      <c r="CQT7" s="642"/>
      <c r="CQU7" s="642"/>
      <c r="CQV7" s="642"/>
      <c r="CQW7" s="642"/>
      <c r="CQX7" s="642"/>
      <c r="CQY7" s="642"/>
      <c r="CQZ7" s="642"/>
      <c r="CRA7" s="642"/>
      <c r="CRB7" s="642"/>
      <c r="CRC7" s="642"/>
      <c r="CRD7" s="642"/>
      <c r="CRE7" s="642"/>
      <c r="CRF7" s="642"/>
      <c r="CRG7" s="642"/>
      <c r="CRH7" s="642"/>
      <c r="CRI7" s="642"/>
      <c r="CRJ7" s="642"/>
      <c r="CRK7" s="642"/>
      <c r="CRL7" s="642"/>
      <c r="CRM7" s="642"/>
      <c r="CRN7" s="642"/>
      <c r="CRO7" s="642"/>
      <c r="CRP7" s="642"/>
      <c r="CRQ7" s="642"/>
      <c r="CRR7" s="642"/>
      <c r="CRS7" s="642"/>
      <c r="CRT7" s="642"/>
      <c r="CRU7" s="642"/>
      <c r="CRV7" s="642"/>
      <c r="CRW7" s="642"/>
      <c r="CRX7" s="642"/>
      <c r="CRY7" s="642"/>
      <c r="CRZ7" s="642"/>
      <c r="CSA7" s="642"/>
      <c r="CSB7" s="642"/>
      <c r="CSC7" s="642"/>
      <c r="CSD7" s="642"/>
      <c r="CSE7" s="642"/>
      <c r="CSF7" s="642"/>
      <c r="CSG7" s="642"/>
      <c r="CSH7" s="642"/>
      <c r="CSI7" s="642"/>
      <c r="CSJ7" s="642"/>
      <c r="CSK7" s="642"/>
      <c r="CSL7" s="642"/>
      <c r="CSM7" s="642"/>
      <c r="CSN7" s="642"/>
      <c r="CSO7" s="642"/>
      <c r="CSP7" s="642"/>
      <c r="CSQ7" s="642"/>
      <c r="CSR7" s="642"/>
      <c r="CSS7" s="642"/>
      <c r="CST7" s="642"/>
      <c r="CSU7" s="642"/>
      <c r="CSV7" s="642"/>
      <c r="CSW7" s="642"/>
      <c r="CSX7" s="642"/>
      <c r="CSY7" s="642"/>
      <c r="CSZ7" s="642"/>
      <c r="CTA7" s="642"/>
      <c r="CTB7" s="642"/>
      <c r="CTC7" s="642"/>
      <c r="CTD7" s="642"/>
      <c r="CTE7" s="642"/>
      <c r="CTF7" s="642"/>
      <c r="CTG7" s="642"/>
      <c r="CTH7" s="642"/>
      <c r="CTI7" s="642"/>
      <c r="CTJ7" s="642"/>
      <c r="CTK7" s="642"/>
      <c r="CTL7" s="642"/>
      <c r="CTM7" s="642"/>
      <c r="CTN7" s="642"/>
      <c r="CTO7" s="642"/>
      <c r="CTP7" s="642"/>
      <c r="CTQ7" s="642"/>
      <c r="CTR7" s="642"/>
      <c r="CTS7" s="642"/>
      <c r="CTT7" s="642"/>
      <c r="CTU7" s="642"/>
      <c r="CTV7" s="642"/>
      <c r="CTW7" s="642"/>
      <c r="CTX7" s="642"/>
      <c r="CTY7" s="642"/>
      <c r="CTZ7" s="642"/>
      <c r="CUA7" s="642"/>
      <c r="CUB7" s="642"/>
      <c r="CUC7" s="642"/>
      <c r="CUD7" s="642"/>
      <c r="CUE7" s="642"/>
      <c r="CUF7" s="642"/>
      <c r="CUG7" s="642"/>
      <c r="CUH7" s="642"/>
      <c r="CUI7" s="642"/>
      <c r="CUJ7" s="642"/>
      <c r="CUK7" s="642"/>
      <c r="CUL7" s="642"/>
      <c r="CUM7" s="642"/>
      <c r="CUN7" s="642"/>
      <c r="CUO7" s="642"/>
      <c r="CUP7" s="642"/>
      <c r="CUQ7" s="642"/>
      <c r="CUR7" s="642"/>
      <c r="CUS7" s="642"/>
      <c r="CUT7" s="642"/>
      <c r="CUU7" s="642"/>
      <c r="CUV7" s="642"/>
      <c r="CUW7" s="642"/>
      <c r="CUX7" s="642"/>
      <c r="CUY7" s="642"/>
      <c r="CUZ7" s="642"/>
      <c r="CVA7" s="642"/>
      <c r="CVB7" s="642"/>
      <c r="CVC7" s="642"/>
      <c r="CVD7" s="642"/>
      <c r="CVE7" s="642"/>
      <c r="CVF7" s="642"/>
      <c r="CVG7" s="642"/>
      <c r="CVH7" s="642"/>
      <c r="CVI7" s="642"/>
      <c r="CVJ7" s="642"/>
      <c r="CVK7" s="642"/>
      <c r="CVL7" s="642"/>
      <c r="CVM7" s="642"/>
      <c r="CVN7" s="642"/>
      <c r="CVO7" s="642"/>
      <c r="CVP7" s="642"/>
      <c r="CVQ7" s="642"/>
      <c r="CVR7" s="642"/>
      <c r="CVS7" s="642"/>
      <c r="CVT7" s="642"/>
      <c r="CVU7" s="642"/>
      <c r="CVV7" s="642"/>
      <c r="CVW7" s="642"/>
      <c r="CVX7" s="642"/>
      <c r="CVY7" s="642"/>
      <c r="CVZ7" s="642"/>
      <c r="CWA7" s="642"/>
      <c r="CWB7" s="642"/>
      <c r="CWC7" s="642"/>
      <c r="CWD7" s="642"/>
      <c r="CWE7" s="642"/>
      <c r="CWF7" s="642"/>
      <c r="CWG7" s="642"/>
      <c r="CWH7" s="642"/>
      <c r="CWI7" s="642"/>
      <c r="CWJ7" s="642"/>
      <c r="CWK7" s="642"/>
      <c r="CWL7" s="642"/>
      <c r="CWM7" s="642"/>
      <c r="CWN7" s="642"/>
      <c r="CWO7" s="642"/>
      <c r="CWP7" s="642"/>
      <c r="CWQ7" s="642"/>
      <c r="CWR7" s="642"/>
      <c r="CWS7" s="642"/>
      <c r="CWT7" s="642"/>
      <c r="CWU7" s="642"/>
      <c r="CWV7" s="642"/>
      <c r="CWW7" s="642"/>
      <c r="CWX7" s="642"/>
      <c r="CWY7" s="642"/>
      <c r="CWZ7" s="642"/>
      <c r="CXA7" s="642"/>
      <c r="CXB7" s="642"/>
      <c r="CXC7" s="642"/>
      <c r="CXD7" s="642"/>
      <c r="CXE7" s="642"/>
      <c r="CXF7" s="642"/>
      <c r="CXG7" s="642"/>
      <c r="CXH7" s="642"/>
      <c r="CXI7" s="642"/>
      <c r="CXJ7" s="642"/>
      <c r="CXK7" s="642"/>
      <c r="CXL7" s="642"/>
      <c r="CXM7" s="642"/>
      <c r="CXN7" s="642"/>
      <c r="CXO7" s="642"/>
      <c r="CXP7" s="642"/>
      <c r="CXQ7" s="642"/>
      <c r="CXR7" s="642"/>
      <c r="CXS7" s="642"/>
      <c r="CXT7" s="642"/>
      <c r="CXU7" s="642"/>
      <c r="CXV7" s="642"/>
      <c r="CXW7" s="642"/>
      <c r="CXX7" s="642"/>
      <c r="CXY7" s="642"/>
      <c r="CXZ7" s="642"/>
      <c r="CYA7" s="642"/>
      <c r="CYB7" s="642"/>
      <c r="CYC7" s="642"/>
      <c r="CYD7" s="642"/>
      <c r="CYE7" s="642"/>
      <c r="CYF7" s="642"/>
      <c r="CYG7" s="642"/>
      <c r="CYH7" s="642"/>
      <c r="CYI7" s="642"/>
      <c r="CYJ7" s="642"/>
      <c r="CYK7" s="642"/>
      <c r="CYL7" s="642"/>
      <c r="CYM7" s="642"/>
      <c r="CYN7" s="642"/>
      <c r="CYO7" s="642"/>
      <c r="CYP7" s="642"/>
      <c r="CYQ7" s="642"/>
      <c r="CYR7" s="642"/>
      <c r="CYS7" s="642"/>
      <c r="CYT7" s="642"/>
      <c r="CYU7" s="642"/>
      <c r="CYV7" s="642"/>
      <c r="CYW7" s="642"/>
      <c r="CYX7" s="642"/>
      <c r="CYY7" s="642"/>
      <c r="CYZ7" s="642"/>
      <c r="CZA7" s="642"/>
      <c r="CZB7" s="642"/>
      <c r="CZC7" s="642"/>
      <c r="CZD7" s="642"/>
      <c r="CZE7" s="642"/>
      <c r="CZF7" s="642"/>
      <c r="CZG7" s="642"/>
      <c r="CZH7" s="642"/>
      <c r="CZI7" s="642"/>
      <c r="CZJ7" s="642"/>
      <c r="CZK7" s="642"/>
      <c r="CZL7" s="642"/>
      <c r="CZM7" s="642"/>
      <c r="CZN7" s="642"/>
      <c r="CZO7" s="642"/>
      <c r="CZP7" s="642"/>
      <c r="CZQ7" s="642"/>
      <c r="CZR7" s="642"/>
      <c r="CZS7" s="642"/>
      <c r="CZT7" s="642"/>
      <c r="CZU7" s="642"/>
      <c r="CZV7" s="642"/>
      <c r="CZW7" s="642"/>
      <c r="CZX7" s="642"/>
      <c r="CZY7" s="642"/>
      <c r="CZZ7" s="642"/>
      <c r="DAA7" s="642"/>
      <c r="DAB7" s="642"/>
      <c r="DAC7" s="642"/>
      <c r="DAD7" s="642"/>
      <c r="DAE7" s="642"/>
      <c r="DAF7" s="642"/>
      <c r="DAG7" s="642"/>
      <c r="DAH7" s="642"/>
      <c r="DAI7" s="642"/>
      <c r="DAJ7" s="642"/>
      <c r="DAK7" s="642"/>
      <c r="DAL7" s="642"/>
      <c r="DAM7" s="642"/>
      <c r="DAN7" s="642"/>
      <c r="DAO7" s="642"/>
      <c r="DAP7" s="642"/>
      <c r="DAQ7" s="642"/>
      <c r="DAR7" s="642"/>
      <c r="DAS7" s="642"/>
      <c r="DAT7" s="642"/>
      <c r="DAU7" s="642"/>
      <c r="DAV7" s="642"/>
      <c r="DAW7" s="642"/>
      <c r="DAX7" s="642"/>
      <c r="DAY7" s="642"/>
      <c r="DAZ7" s="642"/>
      <c r="DBA7" s="642"/>
      <c r="DBB7" s="642"/>
      <c r="DBC7" s="642"/>
      <c r="DBD7" s="642"/>
      <c r="DBE7" s="642"/>
      <c r="DBF7" s="642"/>
      <c r="DBG7" s="642"/>
      <c r="DBH7" s="642"/>
      <c r="DBI7" s="642"/>
      <c r="DBJ7" s="642"/>
      <c r="DBK7" s="642"/>
      <c r="DBL7" s="642"/>
      <c r="DBM7" s="642"/>
      <c r="DBN7" s="642"/>
      <c r="DBO7" s="642"/>
      <c r="DBP7" s="642"/>
      <c r="DBQ7" s="642"/>
      <c r="DBR7" s="642"/>
      <c r="DBS7" s="642"/>
      <c r="DBT7" s="642"/>
      <c r="DBU7" s="642"/>
      <c r="DBV7" s="642"/>
      <c r="DBW7" s="642"/>
      <c r="DBX7" s="642"/>
      <c r="DBY7" s="642"/>
      <c r="DBZ7" s="642"/>
      <c r="DCA7" s="642"/>
      <c r="DCB7" s="642"/>
      <c r="DCC7" s="642"/>
      <c r="DCD7" s="642"/>
      <c r="DCE7" s="642"/>
      <c r="DCF7" s="642"/>
      <c r="DCG7" s="642"/>
      <c r="DCH7" s="642"/>
      <c r="DCI7" s="642"/>
      <c r="DCJ7" s="642"/>
      <c r="DCK7" s="642"/>
      <c r="DCL7" s="642"/>
      <c r="DCM7" s="642"/>
      <c r="DCN7" s="642"/>
      <c r="DCO7" s="642"/>
      <c r="DCP7" s="642"/>
      <c r="DCQ7" s="642"/>
      <c r="DCR7" s="642"/>
      <c r="DCS7" s="642"/>
      <c r="DCT7" s="642"/>
      <c r="DCU7" s="642"/>
      <c r="DCV7" s="642"/>
      <c r="DCW7" s="642"/>
      <c r="DCX7" s="642"/>
      <c r="DCY7" s="642"/>
      <c r="DCZ7" s="642"/>
      <c r="DDA7" s="642"/>
      <c r="DDB7" s="642"/>
      <c r="DDC7" s="642"/>
      <c r="DDD7" s="642"/>
      <c r="DDE7" s="642"/>
      <c r="DDF7" s="642"/>
      <c r="DDG7" s="642"/>
      <c r="DDH7" s="642"/>
      <c r="DDI7" s="642"/>
      <c r="DDJ7" s="642"/>
      <c r="DDK7" s="642"/>
      <c r="DDL7" s="642"/>
      <c r="DDM7" s="642"/>
      <c r="DDN7" s="642"/>
      <c r="DDO7" s="642"/>
      <c r="DDP7" s="642"/>
      <c r="DDQ7" s="642"/>
      <c r="DDR7" s="642"/>
      <c r="DDS7" s="642"/>
      <c r="DDT7" s="642"/>
      <c r="DDU7" s="642"/>
      <c r="DDV7" s="642"/>
      <c r="DDW7" s="642"/>
      <c r="DDX7" s="642"/>
      <c r="DDY7" s="642"/>
      <c r="DDZ7" s="642"/>
      <c r="DEA7" s="642"/>
      <c r="DEB7" s="642"/>
      <c r="DEC7" s="642"/>
      <c r="DED7" s="642"/>
      <c r="DEE7" s="642"/>
      <c r="DEF7" s="642"/>
      <c r="DEG7" s="642"/>
      <c r="DEH7" s="642"/>
      <c r="DEI7" s="642"/>
      <c r="DEJ7" s="642"/>
      <c r="DEK7" s="642"/>
      <c r="DEL7" s="642"/>
      <c r="DEM7" s="642"/>
      <c r="DEN7" s="642"/>
      <c r="DEO7" s="642"/>
      <c r="DEP7" s="642"/>
      <c r="DEQ7" s="642"/>
      <c r="DER7" s="642"/>
      <c r="DES7" s="642"/>
      <c r="DET7" s="642"/>
      <c r="DEU7" s="642"/>
      <c r="DEV7" s="642"/>
      <c r="DEW7" s="642"/>
      <c r="DEX7" s="642"/>
      <c r="DEY7" s="642"/>
      <c r="DEZ7" s="642"/>
      <c r="DFA7" s="642"/>
      <c r="DFB7" s="642"/>
      <c r="DFC7" s="642"/>
      <c r="DFD7" s="642"/>
      <c r="DFE7" s="642"/>
      <c r="DFF7" s="642"/>
      <c r="DFG7" s="642"/>
      <c r="DFH7" s="642"/>
      <c r="DFI7" s="642"/>
      <c r="DFJ7" s="642"/>
      <c r="DFK7" s="642"/>
      <c r="DFL7" s="642"/>
      <c r="DFM7" s="642"/>
      <c r="DFN7" s="642"/>
      <c r="DFO7" s="642"/>
      <c r="DFP7" s="642"/>
      <c r="DFQ7" s="642"/>
      <c r="DFR7" s="642"/>
      <c r="DFS7" s="642"/>
      <c r="DFT7" s="642"/>
      <c r="DFU7" s="642"/>
      <c r="DFV7" s="642"/>
      <c r="DFW7" s="642"/>
      <c r="DFX7" s="642"/>
      <c r="DFY7" s="642"/>
      <c r="DFZ7" s="642"/>
      <c r="DGA7" s="642"/>
      <c r="DGB7" s="642"/>
      <c r="DGC7" s="642"/>
      <c r="DGD7" s="642"/>
      <c r="DGE7" s="642"/>
      <c r="DGF7" s="642"/>
      <c r="DGG7" s="642"/>
      <c r="DGH7" s="642"/>
      <c r="DGI7" s="642"/>
      <c r="DGJ7" s="642"/>
      <c r="DGK7" s="642"/>
      <c r="DGL7" s="642"/>
      <c r="DGM7" s="642"/>
      <c r="DGN7" s="642"/>
      <c r="DGO7" s="642"/>
      <c r="DGP7" s="642"/>
      <c r="DGQ7" s="642"/>
      <c r="DGR7" s="642"/>
      <c r="DGS7" s="642"/>
      <c r="DGT7" s="642"/>
      <c r="DGU7" s="642"/>
      <c r="DGV7" s="642"/>
      <c r="DGW7" s="642"/>
      <c r="DGX7" s="642"/>
      <c r="DGY7" s="642"/>
      <c r="DGZ7" s="642"/>
      <c r="DHA7" s="642"/>
      <c r="DHB7" s="642"/>
      <c r="DHC7" s="642"/>
      <c r="DHD7" s="642"/>
      <c r="DHE7" s="642"/>
      <c r="DHF7" s="642"/>
      <c r="DHG7" s="642"/>
      <c r="DHH7" s="642"/>
      <c r="DHI7" s="642"/>
      <c r="DHJ7" s="642"/>
      <c r="DHK7" s="642"/>
      <c r="DHL7" s="642"/>
      <c r="DHM7" s="642"/>
      <c r="DHN7" s="642"/>
      <c r="DHO7" s="642"/>
      <c r="DHP7" s="642"/>
      <c r="DHQ7" s="642"/>
      <c r="DHR7" s="642"/>
      <c r="DHS7" s="642"/>
      <c r="DHT7" s="642"/>
      <c r="DHU7" s="642"/>
      <c r="DHV7" s="642"/>
      <c r="DHW7" s="642"/>
      <c r="DHX7" s="642"/>
      <c r="DHY7" s="642"/>
      <c r="DHZ7" s="642"/>
      <c r="DIA7" s="642"/>
      <c r="DIB7" s="642"/>
      <c r="DIC7" s="642"/>
      <c r="DID7" s="642"/>
      <c r="DIE7" s="642"/>
      <c r="DIF7" s="642"/>
      <c r="DIG7" s="642"/>
      <c r="DIH7" s="642"/>
      <c r="DII7" s="642"/>
      <c r="DIJ7" s="642"/>
      <c r="DIK7" s="642"/>
      <c r="DIL7" s="642"/>
      <c r="DIM7" s="642"/>
      <c r="DIN7" s="642"/>
      <c r="DIO7" s="642"/>
      <c r="DIP7" s="642"/>
      <c r="DIQ7" s="642"/>
      <c r="DIR7" s="642"/>
      <c r="DIS7" s="642"/>
      <c r="DIT7" s="642"/>
      <c r="DIU7" s="642"/>
      <c r="DIV7" s="642"/>
      <c r="DIW7" s="642"/>
      <c r="DIX7" s="642"/>
      <c r="DIY7" s="642"/>
      <c r="DIZ7" s="642"/>
      <c r="DJA7" s="642"/>
      <c r="DJB7" s="642"/>
      <c r="DJC7" s="642"/>
      <c r="DJD7" s="642"/>
      <c r="DJE7" s="642"/>
      <c r="DJF7" s="642"/>
      <c r="DJG7" s="642"/>
      <c r="DJH7" s="642"/>
      <c r="DJI7" s="642"/>
      <c r="DJJ7" s="642"/>
      <c r="DJK7" s="642"/>
      <c r="DJL7" s="642"/>
      <c r="DJM7" s="642"/>
      <c r="DJN7" s="642"/>
      <c r="DJO7" s="642"/>
      <c r="DJP7" s="642"/>
      <c r="DJQ7" s="642"/>
      <c r="DJR7" s="642"/>
      <c r="DJS7" s="642"/>
      <c r="DJT7" s="642"/>
      <c r="DJU7" s="642"/>
      <c r="DJV7" s="642"/>
      <c r="DJW7" s="642"/>
      <c r="DJX7" s="642"/>
      <c r="DJY7" s="642"/>
      <c r="DJZ7" s="642"/>
      <c r="DKA7" s="642"/>
      <c r="DKB7" s="642"/>
      <c r="DKC7" s="642"/>
      <c r="DKD7" s="642"/>
      <c r="DKE7" s="642"/>
      <c r="DKF7" s="642"/>
      <c r="DKG7" s="642"/>
      <c r="DKH7" s="642"/>
      <c r="DKI7" s="642"/>
      <c r="DKJ7" s="642"/>
      <c r="DKK7" s="642"/>
      <c r="DKL7" s="642"/>
      <c r="DKM7" s="642"/>
      <c r="DKN7" s="642"/>
      <c r="DKO7" s="642"/>
      <c r="DKP7" s="642"/>
      <c r="DKQ7" s="642"/>
      <c r="DKR7" s="642"/>
      <c r="DKS7" s="642"/>
      <c r="DKT7" s="642"/>
      <c r="DKU7" s="642"/>
      <c r="DKV7" s="642"/>
      <c r="DKW7" s="642"/>
      <c r="DKX7" s="642"/>
      <c r="DKY7" s="642"/>
      <c r="DKZ7" s="642"/>
      <c r="DLA7" s="642"/>
      <c r="DLB7" s="642"/>
      <c r="DLC7" s="642"/>
      <c r="DLD7" s="642"/>
      <c r="DLE7" s="642"/>
      <c r="DLF7" s="642"/>
      <c r="DLG7" s="642"/>
      <c r="DLH7" s="642"/>
      <c r="DLI7" s="642"/>
      <c r="DLJ7" s="642"/>
      <c r="DLK7" s="642"/>
      <c r="DLL7" s="642"/>
      <c r="DLM7" s="642"/>
      <c r="DLN7" s="642"/>
      <c r="DLO7" s="642"/>
      <c r="DLP7" s="642"/>
      <c r="DLQ7" s="642"/>
      <c r="DLR7" s="642"/>
      <c r="DLS7" s="642"/>
      <c r="DLT7" s="642"/>
      <c r="DLU7" s="642"/>
      <c r="DLV7" s="642"/>
      <c r="DLW7" s="642"/>
      <c r="DLX7" s="642"/>
      <c r="DLY7" s="642"/>
      <c r="DLZ7" s="642"/>
      <c r="DMA7" s="642"/>
      <c r="DMB7" s="642"/>
      <c r="DMC7" s="642"/>
      <c r="DMD7" s="642"/>
      <c r="DME7" s="642"/>
      <c r="DMF7" s="642"/>
      <c r="DMG7" s="642"/>
      <c r="DMH7" s="642"/>
      <c r="DMI7" s="642"/>
      <c r="DMJ7" s="642"/>
      <c r="DMK7" s="642"/>
      <c r="DML7" s="642"/>
      <c r="DMM7" s="642"/>
      <c r="DMN7" s="642"/>
      <c r="DMO7" s="642"/>
      <c r="DMP7" s="642"/>
      <c r="DMQ7" s="642"/>
      <c r="DMR7" s="642"/>
      <c r="DMS7" s="642"/>
      <c r="DMT7" s="642"/>
      <c r="DMU7" s="642"/>
      <c r="DMV7" s="642"/>
      <c r="DMW7" s="642"/>
      <c r="DMX7" s="642"/>
      <c r="DMY7" s="642"/>
      <c r="DMZ7" s="642"/>
      <c r="DNA7" s="642"/>
      <c r="DNB7" s="642"/>
      <c r="DNC7" s="642"/>
      <c r="DND7" s="642"/>
      <c r="DNE7" s="642"/>
      <c r="DNF7" s="642"/>
      <c r="DNG7" s="642"/>
      <c r="DNH7" s="642"/>
      <c r="DNI7" s="642"/>
      <c r="DNJ7" s="642"/>
      <c r="DNK7" s="642"/>
      <c r="DNL7" s="642"/>
      <c r="DNM7" s="642"/>
      <c r="DNN7" s="642"/>
      <c r="DNO7" s="642"/>
      <c r="DNP7" s="642"/>
      <c r="DNQ7" s="642"/>
      <c r="DNR7" s="642"/>
      <c r="DNS7" s="642"/>
      <c r="DNT7" s="642"/>
      <c r="DNU7" s="642"/>
      <c r="DNV7" s="642"/>
      <c r="DNW7" s="642"/>
      <c r="DNX7" s="642"/>
      <c r="DNY7" s="642"/>
      <c r="DNZ7" s="642"/>
      <c r="DOA7" s="642"/>
      <c r="DOB7" s="642"/>
      <c r="DOC7" s="642"/>
      <c r="DOD7" s="642"/>
      <c r="DOE7" s="642"/>
      <c r="DOF7" s="642"/>
      <c r="DOG7" s="642"/>
      <c r="DOH7" s="642"/>
      <c r="DOI7" s="642"/>
      <c r="DOJ7" s="642"/>
      <c r="DOK7" s="642"/>
      <c r="DOL7" s="642"/>
      <c r="DOM7" s="642"/>
      <c r="DON7" s="642"/>
      <c r="DOO7" s="642"/>
      <c r="DOP7" s="642"/>
      <c r="DOQ7" s="642"/>
      <c r="DOR7" s="642"/>
      <c r="DOS7" s="642"/>
      <c r="DOT7" s="642"/>
      <c r="DOU7" s="642"/>
      <c r="DOV7" s="642"/>
      <c r="DOW7" s="642"/>
      <c r="DOX7" s="642"/>
      <c r="DOY7" s="642"/>
      <c r="DOZ7" s="642"/>
      <c r="DPA7" s="642"/>
      <c r="DPB7" s="642"/>
      <c r="DPC7" s="642"/>
      <c r="DPD7" s="642"/>
      <c r="DPE7" s="642"/>
      <c r="DPF7" s="642"/>
      <c r="DPG7" s="642"/>
      <c r="DPH7" s="642"/>
      <c r="DPI7" s="642"/>
      <c r="DPJ7" s="642"/>
      <c r="DPK7" s="642"/>
      <c r="DPL7" s="642"/>
      <c r="DPM7" s="642"/>
      <c r="DPN7" s="642"/>
      <c r="DPO7" s="642"/>
      <c r="DPP7" s="642"/>
      <c r="DPQ7" s="642"/>
      <c r="DPR7" s="642"/>
      <c r="DPS7" s="642"/>
      <c r="DPT7" s="642"/>
      <c r="DPU7" s="642"/>
      <c r="DPV7" s="642"/>
      <c r="DPW7" s="642"/>
      <c r="DPX7" s="642"/>
      <c r="DPY7" s="642"/>
      <c r="DPZ7" s="642"/>
      <c r="DQA7" s="642"/>
      <c r="DQB7" s="642"/>
      <c r="DQC7" s="642"/>
      <c r="DQD7" s="642"/>
      <c r="DQE7" s="642"/>
      <c r="DQF7" s="642"/>
      <c r="DQG7" s="642"/>
      <c r="DQH7" s="642"/>
      <c r="DQI7" s="642"/>
      <c r="DQJ7" s="642"/>
      <c r="DQK7" s="642"/>
      <c r="DQL7" s="642"/>
      <c r="DQM7" s="642"/>
      <c r="DQN7" s="642"/>
      <c r="DQO7" s="642"/>
      <c r="DQP7" s="642"/>
      <c r="DQQ7" s="642"/>
      <c r="DQR7" s="642"/>
      <c r="DQS7" s="642"/>
      <c r="DQT7" s="642"/>
      <c r="DQU7" s="642"/>
      <c r="DQV7" s="642"/>
      <c r="DQW7" s="642"/>
      <c r="DQX7" s="642"/>
      <c r="DQY7" s="642"/>
      <c r="DQZ7" s="642"/>
      <c r="DRA7" s="642"/>
      <c r="DRB7" s="642"/>
      <c r="DRC7" s="642"/>
      <c r="DRD7" s="642"/>
      <c r="DRE7" s="642"/>
      <c r="DRF7" s="642"/>
      <c r="DRG7" s="642"/>
      <c r="DRH7" s="642"/>
      <c r="DRI7" s="642"/>
      <c r="DRJ7" s="642"/>
      <c r="DRK7" s="642"/>
      <c r="DRL7" s="642"/>
      <c r="DRM7" s="642"/>
      <c r="DRN7" s="642"/>
      <c r="DRO7" s="642"/>
      <c r="DRP7" s="642"/>
      <c r="DRQ7" s="642"/>
      <c r="DRR7" s="642"/>
      <c r="DRS7" s="642"/>
      <c r="DRT7" s="642"/>
      <c r="DRU7" s="642"/>
      <c r="DRV7" s="642"/>
      <c r="DRW7" s="642"/>
      <c r="DRX7" s="642"/>
      <c r="DRY7" s="642"/>
      <c r="DRZ7" s="642"/>
      <c r="DSA7" s="642"/>
      <c r="DSB7" s="642"/>
      <c r="DSC7" s="642"/>
      <c r="DSD7" s="642"/>
      <c r="DSE7" s="642"/>
      <c r="DSF7" s="642"/>
      <c r="DSG7" s="642"/>
      <c r="DSH7" s="642"/>
      <c r="DSI7" s="642"/>
      <c r="DSJ7" s="642"/>
      <c r="DSK7" s="642"/>
      <c r="DSL7" s="642"/>
      <c r="DSM7" s="642"/>
      <c r="DSN7" s="642"/>
      <c r="DSO7" s="642"/>
      <c r="DSP7" s="642"/>
      <c r="DSQ7" s="642"/>
      <c r="DSR7" s="642"/>
      <c r="DSS7" s="642"/>
      <c r="DST7" s="642"/>
      <c r="DSU7" s="642"/>
      <c r="DSV7" s="642"/>
      <c r="DSW7" s="642"/>
      <c r="DSX7" s="642"/>
      <c r="DSY7" s="642"/>
      <c r="DSZ7" s="642"/>
      <c r="DTA7" s="642"/>
      <c r="DTB7" s="642"/>
      <c r="DTC7" s="642"/>
      <c r="DTD7" s="642"/>
      <c r="DTE7" s="642"/>
      <c r="DTF7" s="642"/>
      <c r="DTG7" s="642"/>
      <c r="DTH7" s="642"/>
      <c r="DTI7" s="642"/>
      <c r="DTJ7" s="642"/>
      <c r="DTK7" s="642"/>
      <c r="DTL7" s="642"/>
      <c r="DTM7" s="642"/>
      <c r="DTN7" s="642"/>
      <c r="DTO7" s="642"/>
      <c r="DTP7" s="642"/>
      <c r="DTQ7" s="642"/>
      <c r="DTR7" s="642"/>
      <c r="DTS7" s="642"/>
      <c r="DTT7" s="642"/>
      <c r="DTU7" s="642"/>
      <c r="DTV7" s="642"/>
      <c r="DTW7" s="642"/>
      <c r="DTX7" s="642"/>
      <c r="DTY7" s="642"/>
      <c r="DTZ7" s="642"/>
      <c r="DUA7" s="642"/>
      <c r="DUB7" s="642"/>
      <c r="DUC7" s="642"/>
      <c r="DUD7" s="642"/>
      <c r="DUE7" s="642"/>
      <c r="DUF7" s="642"/>
      <c r="DUG7" s="642"/>
      <c r="DUH7" s="642"/>
      <c r="DUI7" s="642"/>
      <c r="DUJ7" s="642"/>
      <c r="DUK7" s="642"/>
      <c r="DUL7" s="642"/>
      <c r="DUM7" s="642"/>
      <c r="DUN7" s="642"/>
      <c r="DUO7" s="642"/>
      <c r="DUP7" s="642"/>
      <c r="DUQ7" s="642"/>
      <c r="DUR7" s="642"/>
      <c r="DUS7" s="642"/>
      <c r="DUT7" s="642"/>
      <c r="DUU7" s="642"/>
      <c r="DUV7" s="642"/>
      <c r="DUW7" s="642"/>
      <c r="DUX7" s="642"/>
      <c r="DUY7" s="642"/>
      <c r="DUZ7" s="642"/>
      <c r="DVA7" s="642"/>
      <c r="DVB7" s="642"/>
      <c r="DVC7" s="642"/>
      <c r="DVD7" s="642"/>
      <c r="DVE7" s="642"/>
      <c r="DVF7" s="642"/>
      <c r="DVG7" s="642"/>
      <c r="DVH7" s="642"/>
      <c r="DVI7" s="642"/>
      <c r="DVJ7" s="642"/>
      <c r="DVK7" s="642"/>
      <c r="DVL7" s="642"/>
      <c r="DVM7" s="642"/>
      <c r="DVN7" s="642"/>
      <c r="DVO7" s="642"/>
      <c r="DVP7" s="642"/>
      <c r="DVQ7" s="642"/>
      <c r="DVR7" s="642"/>
      <c r="DVS7" s="642"/>
      <c r="DVT7" s="642"/>
      <c r="DVU7" s="642"/>
      <c r="DVV7" s="642"/>
      <c r="DVW7" s="642"/>
      <c r="DVX7" s="642"/>
      <c r="DVY7" s="642"/>
      <c r="DVZ7" s="642"/>
      <c r="DWA7" s="642"/>
      <c r="DWB7" s="642"/>
      <c r="DWC7" s="642"/>
      <c r="DWD7" s="642"/>
      <c r="DWE7" s="642"/>
      <c r="DWF7" s="642"/>
      <c r="DWG7" s="642"/>
      <c r="DWH7" s="642"/>
      <c r="DWI7" s="642"/>
      <c r="DWJ7" s="642"/>
      <c r="DWK7" s="642"/>
      <c r="DWL7" s="642"/>
      <c r="DWM7" s="642"/>
      <c r="DWN7" s="642"/>
      <c r="DWO7" s="642"/>
      <c r="DWP7" s="642"/>
      <c r="DWQ7" s="642"/>
      <c r="DWR7" s="642"/>
      <c r="DWS7" s="642"/>
      <c r="DWT7" s="642"/>
      <c r="DWU7" s="642"/>
      <c r="DWV7" s="642"/>
      <c r="DWW7" s="642"/>
      <c r="DWX7" s="642"/>
      <c r="DWY7" s="642"/>
      <c r="DWZ7" s="642"/>
      <c r="DXA7" s="642"/>
      <c r="DXB7" s="642"/>
      <c r="DXC7" s="642"/>
      <c r="DXD7" s="642"/>
      <c r="DXE7" s="642"/>
      <c r="DXF7" s="642"/>
      <c r="DXG7" s="642"/>
      <c r="DXH7" s="642"/>
      <c r="DXI7" s="642"/>
      <c r="DXJ7" s="642"/>
      <c r="DXK7" s="642"/>
      <c r="DXL7" s="642"/>
      <c r="DXM7" s="642"/>
      <c r="DXN7" s="642"/>
      <c r="DXO7" s="642"/>
      <c r="DXP7" s="642"/>
      <c r="DXQ7" s="642"/>
      <c r="DXR7" s="642"/>
      <c r="DXS7" s="642"/>
      <c r="DXT7" s="642"/>
      <c r="DXU7" s="642"/>
      <c r="DXV7" s="642"/>
      <c r="DXW7" s="642"/>
      <c r="DXX7" s="642"/>
      <c r="DXY7" s="642"/>
      <c r="DXZ7" s="642"/>
      <c r="DYA7" s="642"/>
      <c r="DYB7" s="642"/>
      <c r="DYC7" s="642"/>
      <c r="DYD7" s="642"/>
      <c r="DYE7" s="642"/>
      <c r="DYF7" s="642"/>
      <c r="DYG7" s="642"/>
      <c r="DYH7" s="642"/>
      <c r="DYI7" s="642"/>
      <c r="DYJ7" s="642"/>
      <c r="DYK7" s="642"/>
      <c r="DYL7" s="642"/>
      <c r="DYM7" s="642"/>
      <c r="DYN7" s="642"/>
      <c r="DYO7" s="642"/>
      <c r="DYP7" s="642"/>
      <c r="DYQ7" s="642"/>
      <c r="DYR7" s="642"/>
      <c r="DYS7" s="642"/>
      <c r="DYT7" s="642"/>
      <c r="DYU7" s="642"/>
      <c r="DYV7" s="642"/>
      <c r="DYW7" s="642"/>
      <c r="DYX7" s="642"/>
      <c r="DYY7" s="642"/>
      <c r="DYZ7" s="642"/>
      <c r="DZA7" s="642"/>
      <c r="DZB7" s="642"/>
      <c r="DZC7" s="642"/>
      <c r="DZD7" s="642"/>
      <c r="DZE7" s="642"/>
      <c r="DZF7" s="642"/>
      <c r="DZG7" s="642"/>
      <c r="DZH7" s="642"/>
      <c r="DZI7" s="642"/>
      <c r="DZJ7" s="642"/>
      <c r="DZK7" s="642"/>
      <c r="DZL7" s="642"/>
      <c r="DZM7" s="642"/>
      <c r="DZN7" s="642"/>
      <c r="DZO7" s="642"/>
      <c r="DZP7" s="642"/>
      <c r="DZQ7" s="642"/>
      <c r="DZR7" s="642"/>
      <c r="DZS7" s="642"/>
      <c r="DZT7" s="642"/>
      <c r="DZU7" s="642"/>
      <c r="DZV7" s="642"/>
      <c r="DZW7" s="642"/>
      <c r="DZX7" s="642"/>
      <c r="DZY7" s="642"/>
      <c r="DZZ7" s="642"/>
      <c r="EAA7" s="642"/>
      <c r="EAB7" s="642"/>
      <c r="EAC7" s="642"/>
      <c r="EAD7" s="642"/>
      <c r="EAE7" s="642"/>
      <c r="EAF7" s="642"/>
      <c r="EAG7" s="642"/>
      <c r="EAH7" s="642"/>
      <c r="EAI7" s="642"/>
      <c r="EAJ7" s="642"/>
      <c r="EAK7" s="642"/>
      <c r="EAL7" s="642"/>
      <c r="EAM7" s="642"/>
      <c r="EAN7" s="642"/>
      <c r="EAO7" s="642"/>
      <c r="EAP7" s="642"/>
      <c r="EAQ7" s="642"/>
      <c r="EAR7" s="642"/>
      <c r="EAS7" s="642"/>
      <c r="EAT7" s="642"/>
      <c r="EAU7" s="642"/>
      <c r="EAV7" s="642"/>
      <c r="EAW7" s="642"/>
      <c r="EAX7" s="642"/>
      <c r="EAY7" s="642"/>
      <c r="EAZ7" s="642"/>
      <c r="EBA7" s="642"/>
      <c r="EBB7" s="642"/>
      <c r="EBC7" s="642"/>
      <c r="EBD7" s="642"/>
      <c r="EBE7" s="642"/>
      <c r="EBF7" s="642"/>
      <c r="EBG7" s="642"/>
      <c r="EBH7" s="642"/>
      <c r="EBI7" s="642"/>
      <c r="EBJ7" s="642"/>
      <c r="EBK7" s="642"/>
      <c r="EBL7" s="642"/>
      <c r="EBM7" s="642"/>
      <c r="EBN7" s="642"/>
      <c r="EBO7" s="642"/>
      <c r="EBP7" s="642"/>
      <c r="EBQ7" s="642"/>
      <c r="EBR7" s="642"/>
      <c r="EBS7" s="642"/>
      <c r="EBT7" s="642"/>
      <c r="EBU7" s="642"/>
      <c r="EBV7" s="642"/>
      <c r="EBW7" s="642"/>
      <c r="EBX7" s="642"/>
      <c r="EBY7" s="642"/>
      <c r="EBZ7" s="642"/>
      <c r="ECA7" s="642"/>
      <c r="ECB7" s="642"/>
      <c r="ECC7" s="642"/>
      <c r="ECD7" s="642"/>
      <c r="ECE7" s="642"/>
      <c r="ECF7" s="642"/>
      <c r="ECG7" s="642"/>
      <c r="ECH7" s="642"/>
      <c r="ECI7" s="642"/>
      <c r="ECJ7" s="642"/>
      <c r="ECK7" s="642"/>
      <c r="ECL7" s="642"/>
      <c r="ECM7" s="642"/>
      <c r="ECN7" s="642"/>
      <c r="ECO7" s="642"/>
      <c r="ECP7" s="642"/>
      <c r="ECQ7" s="642"/>
      <c r="ECR7" s="642"/>
      <c r="ECS7" s="642"/>
      <c r="ECT7" s="642"/>
      <c r="ECU7" s="642"/>
      <c r="ECV7" s="642"/>
      <c r="ECW7" s="642"/>
      <c r="ECX7" s="642"/>
      <c r="ECY7" s="642"/>
      <c r="ECZ7" s="642"/>
      <c r="EDA7" s="642"/>
      <c r="EDB7" s="642"/>
      <c r="EDC7" s="642"/>
      <c r="EDD7" s="642"/>
      <c r="EDE7" s="642"/>
      <c r="EDF7" s="642"/>
      <c r="EDG7" s="642"/>
      <c r="EDH7" s="642"/>
      <c r="EDI7" s="642"/>
      <c r="EDJ7" s="642"/>
      <c r="EDK7" s="642"/>
      <c r="EDL7" s="642"/>
      <c r="EDM7" s="642"/>
      <c r="EDN7" s="642"/>
      <c r="EDO7" s="642"/>
      <c r="EDP7" s="642"/>
      <c r="EDQ7" s="642"/>
      <c r="EDR7" s="642"/>
      <c r="EDS7" s="642"/>
      <c r="EDT7" s="642"/>
      <c r="EDU7" s="642"/>
      <c r="EDV7" s="642"/>
      <c r="EDW7" s="642"/>
      <c r="EDX7" s="642"/>
      <c r="EDY7" s="642"/>
      <c r="EDZ7" s="642"/>
      <c r="EEA7" s="642"/>
      <c r="EEB7" s="642"/>
      <c r="EEC7" s="642"/>
      <c r="EED7" s="642"/>
      <c r="EEE7" s="642"/>
      <c r="EEF7" s="642"/>
      <c r="EEG7" s="642"/>
      <c r="EEH7" s="642"/>
      <c r="EEI7" s="642"/>
      <c r="EEJ7" s="642"/>
      <c r="EEK7" s="642"/>
      <c r="EEL7" s="642"/>
      <c r="EEM7" s="642"/>
      <c r="EEN7" s="642"/>
      <c r="EEO7" s="642"/>
      <c r="EEP7" s="642"/>
      <c r="EEQ7" s="642"/>
      <c r="EER7" s="642"/>
      <c r="EES7" s="642"/>
      <c r="EET7" s="642"/>
      <c r="EEU7" s="642"/>
      <c r="EEV7" s="642"/>
      <c r="EEW7" s="642"/>
      <c r="EEX7" s="642"/>
      <c r="EEY7" s="642"/>
      <c r="EEZ7" s="642"/>
      <c r="EFA7" s="642"/>
      <c r="EFB7" s="642"/>
      <c r="EFC7" s="642"/>
      <c r="EFD7" s="642"/>
      <c r="EFE7" s="642"/>
      <c r="EFF7" s="642"/>
      <c r="EFG7" s="642"/>
      <c r="EFH7" s="642"/>
      <c r="EFI7" s="642"/>
      <c r="EFJ7" s="642"/>
      <c r="EFK7" s="642"/>
      <c r="EFL7" s="642"/>
      <c r="EFM7" s="642"/>
      <c r="EFN7" s="642"/>
      <c r="EFO7" s="642"/>
      <c r="EFP7" s="642"/>
      <c r="EFQ7" s="642"/>
      <c r="EFR7" s="642"/>
      <c r="EFS7" s="642"/>
      <c r="EFT7" s="642"/>
      <c r="EFU7" s="642"/>
      <c r="EFV7" s="642"/>
      <c r="EFW7" s="642"/>
      <c r="EFX7" s="642"/>
      <c r="EFY7" s="642"/>
      <c r="EFZ7" s="642"/>
      <c r="EGA7" s="642"/>
      <c r="EGB7" s="642"/>
      <c r="EGC7" s="642"/>
      <c r="EGD7" s="642"/>
      <c r="EGE7" s="642"/>
      <c r="EGF7" s="642"/>
      <c r="EGG7" s="642"/>
      <c r="EGH7" s="642"/>
      <c r="EGI7" s="642"/>
      <c r="EGJ7" s="642"/>
      <c r="EGK7" s="642"/>
      <c r="EGL7" s="642"/>
      <c r="EGM7" s="642"/>
      <c r="EGN7" s="642"/>
      <c r="EGO7" s="642"/>
      <c r="EGP7" s="642"/>
      <c r="EGQ7" s="642"/>
      <c r="EGR7" s="642"/>
      <c r="EGS7" s="642"/>
      <c r="EGT7" s="642"/>
      <c r="EGU7" s="642"/>
      <c r="EGV7" s="642"/>
      <c r="EGW7" s="642"/>
      <c r="EGX7" s="642"/>
      <c r="EGY7" s="642"/>
      <c r="EGZ7" s="642"/>
      <c r="EHA7" s="642"/>
      <c r="EHB7" s="642"/>
      <c r="EHC7" s="642"/>
      <c r="EHD7" s="642"/>
      <c r="EHE7" s="642"/>
      <c r="EHF7" s="642"/>
      <c r="EHG7" s="642"/>
      <c r="EHH7" s="642"/>
      <c r="EHI7" s="642"/>
      <c r="EHJ7" s="642"/>
      <c r="EHK7" s="642"/>
      <c r="EHL7" s="642"/>
      <c r="EHM7" s="642"/>
      <c r="EHN7" s="642"/>
      <c r="EHO7" s="642"/>
      <c r="EHP7" s="642"/>
      <c r="EHQ7" s="642"/>
      <c r="EHR7" s="642"/>
      <c r="EHS7" s="642"/>
      <c r="EHT7" s="642"/>
      <c r="EHU7" s="642"/>
      <c r="EHV7" s="642"/>
      <c r="EHW7" s="642"/>
      <c r="EHX7" s="642"/>
      <c r="EHY7" s="642"/>
      <c r="EHZ7" s="642"/>
      <c r="EIA7" s="642"/>
      <c r="EIB7" s="642"/>
      <c r="EIC7" s="642"/>
      <c r="EID7" s="642"/>
      <c r="EIE7" s="642"/>
      <c r="EIF7" s="642"/>
      <c r="EIG7" s="642"/>
      <c r="EIH7" s="642"/>
      <c r="EII7" s="642"/>
      <c r="EIJ7" s="642"/>
      <c r="EIK7" s="642"/>
      <c r="EIL7" s="642"/>
      <c r="EIM7" s="642"/>
      <c r="EIN7" s="642"/>
      <c r="EIO7" s="642"/>
      <c r="EIP7" s="642"/>
      <c r="EIQ7" s="642"/>
      <c r="EIR7" s="642"/>
      <c r="EIS7" s="642"/>
      <c r="EIT7" s="642"/>
      <c r="EIU7" s="642"/>
      <c r="EIV7" s="642"/>
      <c r="EIW7" s="642"/>
      <c r="EIX7" s="642"/>
      <c r="EIY7" s="642"/>
      <c r="EIZ7" s="642"/>
      <c r="EJA7" s="642"/>
      <c r="EJB7" s="642"/>
      <c r="EJC7" s="642"/>
      <c r="EJD7" s="642"/>
      <c r="EJE7" s="642"/>
      <c r="EJF7" s="642"/>
      <c r="EJG7" s="642"/>
      <c r="EJH7" s="642"/>
      <c r="EJI7" s="642"/>
      <c r="EJJ7" s="642"/>
      <c r="EJK7" s="642"/>
      <c r="EJL7" s="642"/>
      <c r="EJM7" s="642"/>
      <c r="EJN7" s="642"/>
      <c r="EJO7" s="642"/>
      <c r="EJP7" s="642"/>
      <c r="EJQ7" s="642"/>
      <c r="EJR7" s="642"/>
      <c r="EJS7" s="642"/>
      <c r="EJT7" s="642"/>
      <c r="EJU7" s="642"/>
      <c r="EJV7" s="642"/>
      <c r="EJW7" s="642"/>
      <c r="EJX7" s="642"/>
      <c r="EJY7" s="642"/>
      <c r="EJZ7" s="642"/>
      <c r="EKA7" s="642"/>
      <c r="EKB7" s="642"/>
      <c r="EKC7" s="642"/>
      <c r="EKD7" s="642"/>
      <c r="EKE7" s="642"/>
      <c r="EKF7" s="642"/>
      <c r="EKG7" s="642"/>
      <c r="EKH7" s="642"/>
      <c r="EKI7" s="642"/>
      <c r="EKJ7" s="642"/>
      <c r="EKK7" s="642"/>
      <c r="EKL7" s="642"/>
      <c r="EKM7" s="642"/>
      <c r="EKN7" s="642"/>
      <c r="EKO7" s="642"/>
      <c r="EKP7" s="642"/>
      <c r="EKQ7" s="642"/>
      <c r="EKR7" s="642"/>
      <c r="EKS7" s="642"/>
      <c r="EKT7" s="642"/>
      <c r="EKU7" s="642"/>
      <c r="EKV7" s="642"/>
      <c r="EKW7" s="642"/>
      <c r="EKX7" s="642"/>
      <c r="EKY7" s="642"/>
      <c r="EKZ7" s="642"/>
      <c r="ELA7" s="642"/>
      <c r="ELB7" s="642"/>
      <c r="ELC7" s="642"/>
      <c r="ELD7" s="642"/>
      <c r="ELE7" s="642"/>
      <c r="ELF7" s="642"/>
      <c r="ELG7" s="642"/>
      <c r="ELH7" s="642"/>
      <c r="ELI7" s="642"/>
      <c r="ELJ7" s="642"/>
      <c r="ELK7" s="642"/>
      <c r="ELL7" s="642"/>
      <c r="ELM7" s="642"/>
      <c r="ELN7" s="642"/>
      <c r="ELO7" s="642"/>
      <c r="ELP7" s="642"/>
      <c r="ELQ7" s="642"/>
      <c r="ELR7" s="642"/>
      <c r="ELS7" s="642"/>
      <c r="ELT7" s="642"/>
      <c r="ELU7" s="642"/>
      <c r="ELV7" s="642"/>
      <c r="ELW7" s="642"/>
      <c r="ELX7" s="642"/>
      <c r="ELY7" s="642"/>
      <c r="ELZ7" s="642"/>
      <c r="EMA7" s="642"/>
      <c r="EMB7" s="642"/>
      <c r="EMC7" s="642"/>
      <c r="EMD7" s="642"/>
      <c r="EME7" s="642"/>
      <c r="EMF7" s="642"/>
      <c r="EMG7" s="642"/>
      <c r="EMH7" s="642"/>
      <c r="EMI7" s="642"/>
      <c r="EMJ7" s="642"/>
      <c r="EMK7" s="642"/>
      <c r="EML7" s="642"/>
      <c r="EMM7" s="642"/>
      <c r="EMN7" s="642"/>
      <c r="EMO7" s="642"/>
      <c r="EMP7" s="642"/>
      <c r="EMQ7" s="642"/>
      <c r="EMR7" s="642"/>
      <c r="EMS7" s="642"/>
      <c r="EMT7" s="642"/>
      <c r="EMU7" s="642"/>
      <c r="EMV7" s="642"/>
      <c r="EMW7" s="642"/>
      <c r="EMX7" s="642"/>
      <c r="EMY7" s="642"/>
      <c r="EMZ7" s="642"/>
      <c r="ENA7" s="642"/>
      <c r="ENB7" s="642"/>
      <c r="ENC7" s="642"/>
      <c r="END7" s="642"/>
      <c r="ENE7" s="642"/>
      <c r="ENF7" s="642"/>
      <c r="ENG7" s="642"/>
      <c r="ENH7" s="642"/>
      <c r="ENI7" s="642"/>
      <c r="ENJ7" s="642"/>
      <c r="ENK7" s="642"/>
      <c r="ENL7" s="642"/>
      <c r="ENM7" s="642"/>
      <c r="ENN7" s="642"/>
      <c r="ENO7" s="642"/>
      <c r="ENP7" s="642"/>
      <c r="ENQ7" s="642"/>
      <c r="ENR7" s="642"/>
      <c r="ENS7" s="642"/>
      <c r="ENT7" s="642"/>
      <c r="ENU7" s="642"/>
      <c r="ENV7" s="642"/>
      <c r="ENW7" s="642"/>
      <c r="ENX7" s="642"/>
      <c r="ENY7" s="642"/>
      <c r="ENZ7" s="642"/>
      <c r="EOA7" s="642"/>
      <c r="EOB7" s="642"/>
      <c r="EOC7" s="642"/>
      <c r="EOD7" s="642"/>
      <c r="EOE7" s="642"/>
      <c r="EOF7" s="642"/>
      <c r="EOG7" s="642"/>
      <c r="EOH7" s="642"/>
      <c r="EOI7" s="642"/>
      <c r="EOJ7" s="642"/>
      <c r="EOK7" s="642"/>
      <c r="EOL7" s="642"/>
      <c r="EOM7" s="642"/>
      <c r="EON7" s="642"/>
      <c r="EOO7" s="642"/>
      <c r="EOP7" s="642"/>
      <c r="EOQ7" s="642"/>
      <c r="EOR7" s="642"/>
      <c r="EOS7" s="642"/>
      <c r="EOT7" s="642"/>
      <c r="EOU7" s="642"/>
      <c r="EOV7" s="642"/>
      <c r="EOW7" s="642"/>
      <c r="EOX7" s="642"/>
      <c r="EOY7" s="642"/>
      <c r="EOZ7" s="642"/>
      <c r="EPA7" s="642"/>
      <c r="EPB7" s="642"/>
      <c r="EPC7" s="642"/>
      <c r="EPD7" s="642"/>
      <c r="EPE7" s="642"/>
      <c r="EPF7" s="642"/>
      <c r="EPG7" s="642"/>
      <c r="EPH7" s="642"/>
      <c r="EPI7" s="642"/>
      <c r="EPJ7" s="642"/>
      <c r="EPK7" s="642"/>
      <c r="EPL7" s="642"/>
      <c r="EPM7" s="642"/>
      <c r="EPN7" s="642"/>
      <c r="EPO7" s="642"/>
      <c r="EPP7" s="642"/>
      <c r="EPQ7" s="642"/>
      <c r="EPR7" s="642"/>
      <c r="EPS7" s="642"/>
      <c r="EPT7" s="642"/>
      <c r="EPU7" s="642"/>
      <c r="EPV7" s="642"/>
      <c r="EPW7" s="642"/>
      <c r="EPX7" s="642"/>
      <c r="EPY7" s="642"/>
      <c r="EPZ7" s="642"/>
      <c r="EQA7" s="642"/>
      <c r="EQB7" s="642"/>
      <c r="EQC7" s="642"/>
      <c r="EQD7" s="642"/>
      <c r="EQE7" s="642"/>
      <c r="EQF7" s="642"/>
      <c r="EQG7" s="642"/>
      <c r="EQH7" s="642"/>
      <c r="EQI7" s="642"/>
      <c r="EQJ7" s="642"/>
      <c r="EQK7" s="642"/>
      <c r="EQL7" s="642"/>
      <c r="EQM7" s="642"/>
      <c r="EQN7" s="642"/>
      <c r="EQO7" s="642"/>
      <c r="EQP7" s="642"/>
      <c r="EQQ7" s="642"/>
      <c r="EQR7" s="642"/>
      <c r="EQS7" s="642"/>
      <c r="EQT7" s="642"/>
      <c r="EQU7" s="642"/>
      <c r="EQV7" s="642"/>
      <c r="EQW7" s="642"/>
      <c r="EQX7" s="642"/>
      <c r="EQY7" s="642"/>
      <c r="EQZ7" s="642"/>
      <c r="ERA7" s="642"/>
      <c r="ERB7" s="642"/>
      <c r="ERC7" s="642"/>
      <c r="ERD7" s="642"/>
      <c r="ERE7" s="642"/>
      <c r="ERF7" s="642"/>
      <c r="ERG7" s="642"/>
      <c r="ERH7" s="642"/>
      <c r="ERI7" s="642"/>
      <c r="ERJ7" s="642"/>
      <c r="ERK7" s="642"/>
      <c r="ERL7" s="642"/>
      <c r="ERM7" s="642"/>
      <c r="ERN7" s="642"/>
      <c r="ERO7" s="642"/>
      <c r="ERP7" s="642"/>
      <c r="ERQ7" s="642"/>
      <c r="ERR7" s="642"/>
      <c r="ERS7" s="642"/>
      <c r="ERT7" s="642"/>
      <c r="ERU7" s="642"/>
      <c r="ERV7" s="642"/>
      <c r="ERW7" s="642"/>
      <c r="ERX7" s="642"/>
      <c r="ERY7" s="642"/>
      <c r="ERZ7" s="642"/>
      <c r="ESA7" s="642"/>
      <c r="ESB7" s="642"/>
      <c r="ESC7" s="642"/>
      <c r="ESD7" s="642"/>
      <c r="ESE7" s="642"/>
      <c r="ESF7" s="642"/>
      <c r="ESG7" s="642"/>
      <c r="ESH7" s="642"/>
      <c r="ESI7" s="642"/>
      <c r="ESJ7" s="642"/>
      <c r="ESK7" s="642"/>
      <c r="ESL7" s="642"/>
      <c r="ESM7" s="642"/>
      <c r="ESN7" s="642"/>
      <c r="ESO7" s="642"/>
      <c r="ESP7" s="642"/>
      <c r="ESQ7" s="642"/>
      <c r="ESR7" s="642"/>
      <c r="ESS7" s="642"/>
      <c r="EST7" s="642"/>
      <c r="ESU7" s="642"/>
      <c r="ESV7" s="642"/>
      <c r="ESW7" s="642"/>
      <c r="ESX7" s="642"/>
      <c r="ESY7" s="642"/>
      <c r="ESZ7" s="642"/>
      <c r="ETA7" s="642"/>
      <c r="ETB7" s="642"/>
      <c r="ETC7" s="642"/>
      <c r="ETD7" s="642"/>
      <c r="ETE7" s="642"/>
      <c r="ETF7" s="642"/>
      <c r="ETG7" s="642"/>
      <c r="ETH7" s="642"/>
      <c r="ETI7" s="642"/>
      <c r="ETJ7" s="642"/>
      <c r="ETK7" s="642"/>
      <c r="ETL7" s="642"/>
      <c r="ETM7" s="642"/>
      <c r="ETN7" s="642"/>
      <c r="ETO7" s="642"/>
      <c r="ETP7" s="642"/>
      <c r="ETQ7" s="642"/>
      <c r="ETR7" s="642"/>
      <c r="ETS7" s="642"/>
      <c r="ETT7" s="642"/>
      <c r="ETU7" s="642"/>
      <c r="ETV7" s="642"/>
      <c r="ETW7" s="642"/>
      <c r="ETX7" s="642"/>
      <c r="ETY7" s="642"/>
      <c r="ETZ7" s="642"/>
      <c r="EUA7" s="642"/>
      <c r="EUB7" s="642"/>
      <c r="EUC7" s="642"/>
      <c r="EUD7" s="642"/>
      <c r="EUE7" s="642"/>
      <c r="EUF7" s="642"/>
      <c r="EUG7" s="642"/>
      <c r="EUH7" s="642"/>
      <c r="EUI7" s="642"/>
      <c r="EUJ7" s="642"/>
      <c r="EUK7" s="642"/>
      <c r="EUL7" s="642"/>
      <c r="EUM7" s="642"/>
      <c r="EUN7" s="642"/>
      <c r="EUO7" s="642"/>
      <c r="EUP7" s="642"/>
      <c r="EUQ7" s="642"/>
      <c r="EUR7" s="642"/>
      <c r="EUS7" s="642"/>
      <c r="EUT7" s="642"/>
      <c r="EUU7" s="642"/>
      <c r="EUV7" s="642"/>
      <c r="EUW7" s="642"/>
      <c r="EUX7" s="642"/>
      <c r="EUY7" s="642"/>
      <c r="EUZ7" s="642"/>
      <c r="EVA7" s="642"/>
      <c r="EVB7" s="642"/>
      <c r="EVC7" s="642"/>
      <c r="EVD7" s="642"/>
      <c r="EVE7" s="642"/>
      <c r="EVF7" s="642"/>
      <c r="EVG7" s="642"/>
      <c r="EVH7" s="642"/>
      <c r="EVI7" s="642"/>
      <c r="EVJ7" s="642"/>
      <c r="EVK7" s="642"/>
      <c r="EVL7" s="642"/>
      <c r="EVM7" s="642"/>
      <c r="EVN7" s="642"/>
      <c r="EVO7" s="642"/>
      <c r="EVP7" s="642"/>
      <c r="EVQ7" s="642"/>
      <c r="EVR7" s="642"/>
      <c r="EVS7" s="642"/>
      <c r="EVT7" s="642"/>
      <c r="EVU7" s="642"/>
      <c r="EVV7" s="642"/>
      <c r="EVW7" s="642"/>
      <c r="EVX7" s="642"/>
      <c r="EVY7" s="642"/>
      <c r="EVZ7" s="642"/>
      <c r="EWA7" s="642"/>
      <c r="EWB7" s="642"/>
      <c r="EWC7" s="642"/>
      <c r="EWD7" s="642"/>
      <c r="EWE7" s="642"/>
      <c r="EWF7" s="642"/>
      <c r="EWG7" s="642"/>
      <c r="EWH7" s="642"/>
      <c r="EWI7" s="642"/>
      <c r="EWJ7" s="642"/>
      <c r="EWK7" s="642"/>
      <c r="EWL7" s="642"/>
      <c r="EWM7" s="642"/>
      <c r="EWN7" s="642"/>
      <c r="EWO7" s="642"/>
      <c r="EWP7" s="642"/>
      <c r="EWQ7" s="642"/>
      <c r="EWR7" s="642"/>
      <c r="EWS7" s="642"/>
      <c r="EWT7" s="642"/>
      <c r="EWU7" s="642"/>
      <c r="EWV7" s="642"/>
      <c r="EWW7" s="642"/>
      <c r="EWX7" s="642"/>
      <c r="EWY7" s="642"/>
      <c r="EWZ7" s="642"/>
      <c r="EXA7" s="642"/>
      <c r="EXB7" s="642"/>
      <c r="EXC7" s="642"/>
      <c r="EXD7" s="642"/>
      <c r="EXE7" s="642"/>
      <c r="EXF7" s="642"/>
      <c r="EXG7" s="642"/>
      <c r="EXH7" s="642"/>
      <c r="EXI7" s="642"/>
      <c r="EXJ7" s="642"/>
      <c r="EXK7" s="642"/>
      <c r="EXL7" s="642"/>
      <c r="EXM7" s="642"/>
      <c r="EXN7" s="642"/>
      <c r="EXO7" s="642"/>
      <c r="EXP7" s="642"/>
      <c r="EXQ7" s="642"/>
      <c r="EXR7" s="642"/>
      <c r="EXS7" s="642"/>
      <c r="EXT7" s="642"/>
      <c r="EXU7" s="642"/>
      <c r="EXV7" s="642"/>
      <c r="EXW7" s="642"/>
      <c r="EXX7" s="642"/>
      <c r="EXY7" s="642"/>
      <c r="EXZ7" s="642"/>
      <c r="EYA7" s="642"/>
      <c r="EYB7" s="642"/>
      <c r="EYC7" s="642"/>
      <c r="EYD7" s="642"/>
      <c r="EYE7" s="642"/>
      <c r="EYF7" s="642"/>
      <c r="EYG7" s="642"/>
      <c r="EYH7" s="642"/>
      <c r="EYI7" s="642"/>
      <c r="EYJ7" s="642"/>
      <c r="EYK7" s="642"/>
      <c r="EYL7" s="642"/>
      <c r="EYM7" s="642"/>
      <c r="EYN7" s="642"/>
      <c r="EYO7" s="642"/>
      <c r="EYP7" s="642"/>
      <c r="EYQ7" s="642"/>
      <c r="EYR7" s="642"/>
      <c r="EYS7" s="642"/>
      <c r="EYT7" s="642"/>
      <c r="EYU7" s="642"/>
      <c r="EYV7" s="642"/>
      <c r="EYW7" s="642"/>
      <c r="EYX7" s="642"/>
      <c r="EYY7" s="642"/>
      <c r="EYZ7" s="642"/>
      <c r="EZA7" s="642"/>
      <c r="EZB7" s="642"/>
      <c r="EZC7" s="642"/>
      <c r="EZD7" s="642"/>
      <c r="EZE7" s="642"/>
      <c r="EZF7" s="642"/>
      <c r="EZG7" s="642"/>
      <c r="EZH7" s="642"/>
      <c r="EZI7" s="642"/>
      <c r="EZJ7" s="642"/>
      <c r="EZK7" s="642"/>
      <c r="EZL7" s="642"/>
      <c r="EZM7" s="642"/>
      <c r="EZN7" s="642"/>
      <c r="EZO7" s="642"/>
      <c r="EZP7" s="642"/>
      <c r="EZQ7" s="642"/>
      <c r="EZR7" s="642"/>
      <c r="EZS7" s="642"/>
      <c r="EZT7" s="642"/>
      <c r="EZU7" s="642"/>
      <c r="EZV7" s="642"/>
      <c r="EZW7" s="642"/>
      <c r="EZX7" s="642"/>
      <c r="EZY7" s="642"/>
      <c r="EZZ7" s="642"/>
      <c r="FAA7" s="642"/>
      <c r="FAB7" s="642"/>
      <c r="FAC7" s="642"/>
      <c r="FAD7" s="642"/>
      <c r="FAE7" s="642"/>
      <c r="FAF7" s="642"/>
      <c r="FAG7" s="642"/>
      <c r="FAH7" s="642"/>
      <c r="FAI7" s="642"/>
      <c r="FAJ7" s="642"/>
      <c r="FAK7" s="642"/>
      <c r="FAL7" s="642"/>
      <c r="FAM7" s="642"/>
      <c r="FAN7" s="642"/>
      <c r="FAO7" s="642"/>
      <c r="FAP7" s="642"/>
      <c r="FAQ7" s="642"/>
      <c r="FAR7" s="642"/>
      <c r="FAS7" s="642"/>
      <c r="FAT7" s="642"/>
      <c r="FAU7" s="642"/>
      <c r="FAV7" s="642"/>
      <c r="FAW7" s="642"/>
      <c r="FAX7" s="642"/>
      <c r="FAY7" s="642"/>
      <c r="FAZ7" s="642"/>
      <c r="FBA7" s="642"/>
      <c r="FBB7" s="642"/>
      <c r="FBC7" s="642"/>
      <c r="FBD7" s="642"/>
      <c r="FBE7" s="642"/>
      <c r="FBF7" s="642"/>
      <c r="FBG7" s="642"/>
      <c r="FBH7" s="642"/>
      <c r="FBI7" s="642"/>
      <c r="FBJ7" s="642"/>
      <c r="FBK7" s="642"/>
      <c r="FBL7" s="642"/>
      <c r="FBM7" s="642"/>
      <c r="FBN7" s="642"/>
      <c r="FBO7" s="642"/>
      <c r="FBP7" s="642"/>
      <c r="FBQ7" s="642"/>
      <c r="FBR7" s="642"/>
      <c r="FBS7" s="642"/>
      <c r="FBT7" s="642"/>
      <c r="FBU7" s="642"/>
      <c r="FBV7" s="642"/>
      <c r="FBW7" s="642"/>
      <c r="FBX7" s="642"/>
      <c r="FBY7" s="642"/>
      <c r="FBZ7" s="642"/>
      <c r="FCA7" s="642"/>
      <c r="FCB7" s="642"/>
      <c r="FCC7" s="642"/>
      <c r="FCD7" s="642"/>
      <c r="FCE7" s="642"/>
      <c r="FCF7" s="642"/>
      <c r="FCG7" s="642"/>
      <c r="FCH7" s="642"/>
      <c r="FCI7" s="642"/>
      <c r="FCJ7" s="642"/>
      <c r="FCK7" s="642"/>
      <c r="FCL7" s="642"/>
      <c r="FCM7" s="642"/>
      <c r="FCN7" s="642"/>
      <c r="FCO7" s="642"/>
      <c r="FCP7" s="642"/>
      <c r="FCQ7" s="642"/>
      <c r="FCR7" s="642"/>
      <c r="FCS7" s="642"/>
      <c r="FCT7" s="642"/>
      <c r="FCU7" s="642"/>
      <c r="FCV7" s="642"/>
      <c r="FCW7" s="642"/>
      <c r="FCX7" s="642"/>
      <c r="FCY7" s="642"/>
      <c r="FCZ7" s="642"/>
      <c r="FDA7" s="642"/>
      <c r="FDB7" s="642"/>
      <c r="FDC7" s="642"/>
      <c r="FDD7" s="642"/>
      <c r="FDE7" s="642"/>
      <c r="FDF7" s="642"/>
      <c r="FDG7" s="642"/>
      <c r="FDH7" s="642"/>
      <c r="FDI7" s="642"/>
      <c r="FDJ7" s="642"/>
      <c r="FDK7" s="642"/>
      <c r="FDL7" s="642"/>
      <c r="FDM7" s="642"/>
      <c r="FDN7" s="642"/>
      <c r="FDO7" s="642"/>
      <c r="FDP7" s="642"/>
      <c r="FDQ7" s="642"/>
      <c r="FDR7" s="642"/>
      <c r="FDS7" s="642"/>
      <c r="FDT7" s="642"/>
      <c r="FDU7" s="642"/>
      <c r="FDV7" s="642"/>
      <c r="FDW7" s="642"/>
      <c r="FDX7" s="642"/>
      <c r="FDY7" s="642"/>
      <c r="FDZ7" s="642"/>
      <c r="FEA7" s="642"/>
      <c r="FEB7" s="642"/>
      <c r="FEC7" s="642"/>
      <c r="FED7" s="642"/>
      <c r="FEE7" s="642"/>
      <c r="FEF7" s="642"/>
      <c r="FEG7" s="642"/>
      <c r="FEH7" s="642"/>
      <c r="FEI7" s="642"/>
      <c r="FEJ7" s="642"/>
      <c r="FEK7" s="642"/>
      <c r="FEL7" s="642"/>
      <c r="FEM7" s="642"/>
      <c r="FEN7" s="642"/>
      <c r="FEO7" s="642"/>
      <c r="FEP7" s="642"/>
      <c r="FEQ7" s="642"/>
      <c r="FER7" s="642"/>
      <c r="FES7" s="642"/>
      <c r="FET7" s="642"/>
      <c r="FEU7" s="642"/>
      <c r="FEV7" s="642"/>
      <c r="FEW7" s="642"/>
      <c r="FEX7" s="642"/>
      <c r="FEY7" s="642"/>
      <c r="FEZ7" s="642"/>
      <c r="FFA7" s="642"/>
      <c r="FFB7" s="642"/>
      <c r="FFC7" s="642"/>
      <c r="FFD7" s="642"/>
      <c r="FFE7" s="642"/>
      <c r="FFF7" s="642"/>
      <c r="FFG7" s="642"/>
      <c r="FFH7" s="642"/>
      <c r="FFI7" s="642"/>
      <c r="FFJ7" s="642"/>
      <c r="FFK7" s="642"/>
      <c r="FFL7" s="642"/>
      <c r="FFM7" s="642"/>
      <c r="FFN7" s="642"/>
      <c r="FFO7" s="642"/>
      <c r="FFP7" s="642"/>
      <c r="FFQ7" s="642"/>
      <c r="FFR7" s="642"/>
      <c r="FFS7" s="642"/>
      <c r="FFT7" s="642"/>
      <c r="FFU7" s="642"/>
      <c r="FFV7" s="642"/>
      <c r="FFW7" s="642"/>
      <c r="FFX7" s="642"/>
      <c r="FFY7" s="642"/>
      <c r="FFZ7" s="642"/>
      <c r="FGA7" s="642"/>
      <c r="FGB7" s="642"/>
      <c r="FGC7" s="642"/>
      <c r="FGD7" s="642"/>
      <c r="FGE7" s="642"/>
      <c r="FGF7" s="642"/>
      <c r="FGG7" s="642"/>
      <c r="FGH7" s="642"/>
      <c r="FGI7" s="642"/>
      <c r="FGJ7" s="642"/>
      <c r="FGK7" s="642"/>
      <c r="FGL7" s="642"/>
      <c r="FGM7" s="642"/>
      <c r="FGN7" s="642"/>
      <c r="FGO7" s="642"/>
      <c r="FGP7" s="642"/>
      <c r="FGQ7" s="642"/>
      <c r="FGR7" s="642"/>
      <c r="FGS7" s="642"/>
      <c r="FGT7" s="642"/>
      <c r="FGU7" s="642"/>
      <c r="FGV7" s="642"/>
      <c r="FGW7" s="642"/>
      <c r="FGX7" s="642"/>
      <c r="FGY7" s="642"/>
      <c r="FGZ7" s="642"/>
      <c r="FHA7" s="642"/>
      <c r="FHB7" s="642"/>
      <c r="FHC7" s="642"/>
      <c r="FHD7" s="642"/>
      <c r="FHE7" s="642"/>
      <c r="FHF7" s="642"/>
      <c r="FHG7" s="642"/>
      <c r="FHH7" s="642"/>
      <c r="FHI7" s="642"/>
      <c r="FHJ7" s="642"/>
      <c r="FHK7" s="642"/>
      <c r="FHL7" s="642"/>
      <c r="FHM7" s="642"/>
      <c r="FHN7" s="642"/>
      <c r="FHO7" s="642"/>
      <c r="FHP7" s="642"/>
      <c r="FHQ7" s="642"/>
      <c r="FHR7" s="642"/>
      <c r="FHS7" s="642"/>
      <c r="FHT7" s="642"/>
      <c r="FHU7" s="642"/>
      <c r="FHV7" s="642"/>
      <c r="FHW7" s="642"/>
      <c r="FHX7" s="642"/>
      <c r="FHY7" s="642"/>
      <c r="FHZ7" s="642"/>
      <c r="FIA7" s="642"/>
      <c r="FIB7" s="642"/>
      <c r="FIC7" s="642"/>
      <c r="FID7" s="642"/>
      <c r="FIE7" s="642"/>
      <c r="FIF7" s="642"/>
      <c r="FIG7" s="642"/>
      <c r="FIH7" s="642"/>
      <c r="FII7" s="642"/>
      <c r="FIJ7" s="642"/>
      <c r="FIK7" s="642"/>
      <c r="FIL7" s="642"/>
      <c r="FIM7" s="642"/>
      <c r="FIN7" s="642"/>
      <c r="FIO7" s="642"/>
      <c r="FIP7" s="642"/>
      <c r="FIQ7" s="642"/>
      <c r="FIR7" s="642"/>
      <c r="FIS7" s="642"/>
      <c r="FIT7" s="642"/>
      <c r="FIU7" s="642"/>
      <c r="FIV7" s="642"/>
      <c r="FIW7" s="642"/>
      <c r="FIX7" s="642"/>
      <c r="FIY7" s="642"/>
      <c r="FIZ7" s="642"/>
      <c r="FJA7" s="642"/>
      <c r="FJB7" s="642"/>
      <c r="FJC7" s="642"/>
      <c r="FJD7" s="642"/>
      <c r="FJE7" s="642"/>
      <c r="FJF7" s="642"/>
      <c r="FJG7" s="642"/>
      <c r="FJH7" s="642"/>
      <c r="FJI7" s="642"/>
      <c r="FJJ7" s="642"/>
      <c r="FJK7" s="642"/>
      <c r="FJL7" s="642"/>
      <c r="FJM7" s="642"/>
      <c r="FJN7" s="642"/>
      <c r="FJO7" s="642"/>
      <c r="FJP7" s="642"/>
      <c r="FJQ7" s="642"/>
      <c r="FJR7" s="642"/>
      <c r="FJS7" s="642"/>
      <c r="FJT7" s="642"/>
      <c r="FJU7" s="642"/>
      <c r="FJV7" s="642"/>
      <c r="FJW7" s="642"/>
      <c r="FJX7" s="642"/>
      <c r="FJY7" s="642"/>
      <c r="FJZ7" s="642"/>
      <c r="FKA7" s="642"/>
      <c r="FKB7" s="642"/>
      <c r="FKC7" s="642"/>
      <c r="FKD7" s="642"/>
      <c r="FKE7" s="642"/>
      <c r="FKF7" s="642"/>
      <c r="FKG7" s="642"/>
      <c r="FKH7" s="642"/>
      <c r="FKI7" s="642"/>
      <c r="FKJ7" s="642"/>
      <c r="FKK7" s="642"/>
      <c r="FKL7" s="642"/>
      <c r="FKM7" s="642"/>
      <c r="FKN7" s="642"/>
      <c r="FKO7" s="642"/>
      <c r="FKP7" s="642"/>
      <c r="FKQ7" s="642"/>
      <c r="FKR7" s="642"/>
      <c r="FKS7" s="642"/>
      <c r="FKT7" s="642"/>
      <c r="FKU7" s="642"/>
      <c r="FKV7" s="642"/>
      <c r="FKW7" s="642"/>
      <c r="FKX7" s="642"/>
      <c r="FKY7" s="642"/>
      <c r="FKZ7" s="642"/>
      <c r="FLA7" s="642"/>
      <c r="FLB7" s="642"/>
      <c r="FLC7" s="642"/>
      <c r="FLD7" s="642"/>
      <c r="FLE7" s="642"/>
      <c r="FLF7" s="642"/>
      <c r="FLG7" s="642"/>
      <c r="FLH7" s="642"/>
      <c r="FLI7" s="642"/>
      <c r="FLJ7" s="642"/>
      <c r="FLK7" s="642"/>
      <c r="FLL7" s="642"/>
      <c r="FLM7" s="642"/>
      <c r="FLN7" s="642"/>
      <c r="FLO7" s="642"/>
      <c r="FLP7" s="642"/>
      <c r="FLQ7" s="642"/>
      <c r="FLR7" s="642"/>
      <c r="FLS7" s="642"/>
      <c r="FLT7" s="642"/>
      <c r="FLU7" s="642"/>
      <c r="FLV7" s="642"/>
      <c r="FLW7" s="642"/>
      <c r="FLX7" s="642"/>
      <c r="FLY7" s="642"/>
      <c r="FLZ7" s="642"/>
      <c r="FMA7" s="642"/>
      <c r="FMB7" s="642"/>
      <c r="FMC7" s="642"/>
      <c r="FMD7" s="642"/>
      <c r="FME7" s="642"/>
      <c r="FMF7" s="642"/>
      <c r="FMG7" s="642"/>
      <c r="FMH7" s="642"/>
      <c r="FMI7" s="642"/>
      <c r="FMJ7" s="642"/>
      <c r="FMK7" s="642"/>
      <c r="FML7" s="642"/>
      <c r="FMM7" s="642"/>
      <c r="FMN7" s="642"/>
      <c r="FMO7" s="642"/>
      <c r="FMP7" s="642"/>
      <c r="FMQ7" s="642"/>
      <c r="FMR7" s="642"/>
      <c r="FMS7" s="642"/>
      <c r="FMT7" s="642"/>
      <c r="FMU7" s="642"/>
      <c r="FMV7" s="642"/>
      <c r="FMW7" s="642"/>
      <c r="FMX7" s="642"/>
      <c r="FMY7" s="642"/>
      <c r="FMZ7" s="642"/>
      <c r="FNA7" s="642"/>
      <c r="FNB7" s="642"/>
      <c r="FNC7" s="642"/>
      <c r="FND7" s="642"/>
      <c r="FNE7" s="642"/>
      <c r="FNF7" s="642"/>
      <c r="FNG7" s="642"/>
      <c r="FNH7" s="642"/>
      <c r="FNI7" s="642"/>
      <c r="FNJ7" s="642"/>
      <c r="FNK7" s="642"/>
      <c r="FNL7" s="642"/>
      <c r="FNM7" s="642"/>
      <c r="FNN7" s="642"/>
      <c r="FNO7" s="642"/>
      <c r="FNP7" s="642"/>
      <c r="FNQ7" s="642"/>
      <c r="FNR7" s="642"/>
      <c r="FNS7" s="642"/>
      <c r="FNT7" s="642"/>
      <c r="FNU7" s="642"/>
      <c r="FNV7" s="642"/>
      <c r="FNW7" s="642"/>
      <c r="FNX7" s="642"/>
      <c r="FNY7" s="642"/>
      <c r="FNZ7" s="642"/>
      <c r="FOA7" s="642"/>
      <c r="FOB7" s="642"/>
      <c r="FOC7" s="642"/>
      <c r="FOD7" s="642"/>
      <c r="FOE7" s="642"/>
      <c r="FOF7" s="642"/>
      <c r="FOG7" s="642"/>
      <c r="FOH7" s="642"/>
      <c r="FOI7" s="642"/>
      <c r="FOJ7" s="642"/>
      <c r="FOK7" s="642"/>
      <c r="FOL7" s="642"/>
      <c r="FOM7" s="642"/>
      <c r="FON7" s="642"/>
      <c r="FOO7" s="642"/>
      <c r="FOP7" s="642"/>
      <c r="FOQ7" s="642"/>
      <c r="FOR7" s="642"/>
      <c r="FOS7" s="642"/>
      <c r="FOT7" s="642"/>
      <c r="FOU7" s="642"/>
      <c r="FOV7" s="642"/>
      <c r="FOW7" s="642"/>
      <c r="FOX7" s="642"/>
      <c r="FOY7" s="642"/>
      <c r="FOZ7" s="642"/>
      <c r="FPA7" s="642"/>
      <c r="FPB7" s="642"/>
      <c r="FPC7" s="642"/>
      <c r="FPD7" s="642"/>
      <c r="FPE7" s="642"/>
      <c r="FPF7" s="642"/>
      <c r="FPG7" s="642"/>
      <c r="FPH7" s="642"/>
      <c r="FPI7" s="642"/>
      <c r="FPJ7" s="642"/>
      <c r="FPK7" s="642"/>
      <c r="FPL7" s="642"/>
      <c r="FPM7" s="642"/>
      <c r="FPN7" s="642"/>
      <c r="FPO7" s="642"/>
      <c r="FPP7" s="642"/>
      <c r="FPQ7" s="642"/>
      <c r="FPR7" s="642"/>
      <c r="FPS7" s="642"/>
      <c r="FPT7" s="642"/>
      <c r="FPU7" s="642"/>
      <c r="FPV7" s="642"/>
      <c r="FPW7" s="642"/>
      <c r="FPX7" s="642"/>
      <c r="FPY7" s="642"/>
      <c r="FPZ7" s="642"/>
      <c r="FQA7" s="642"/>
      <c r="FQB7" s="642"/>
      <c r="FQC7" s="642"/>
      <c r="FQD7" s="642"/>
      <c r="FQE7" s="642"/>
      <c r="FQF7" s="642"/>
      <c r="FQG7" s="642"/>
      <c r="FQH7" s="642"/>
      <c r="FQI7" s="642"/>
      <c r="FQJ7" s="642"/>
      <c r="FQK7" s="642"/>
      <c r="FQL7" s="642"/>
      <c r="FQM7" s="642"/>
      <c r="FQN7" s="642"/>
      <c r="FQO7" s="642"/>
      <c r="FQP7" s="642"/>
      <c r="FQQ7" s="642"/>
      <c r="FQR7" s="642"/>
      <c r="FQS7" s="642"/>
      <c r="FQT7" s="642"/>
      <c r="FQU7" s="642"/>
      <c r="FQV7" s="642"/>
      <c r="FQW7" s="642"/>
      <c r="FQX7" s="642"/>
      <c r="FQY7" s="642"/>
      <c r="FQZ7" s="642"/>
      <c r="FRA7" s="642"/>
      <c r="FRB7" s="642"/>
      <c r="FRC7" s="642"/>
      <c r="FRD7" s="642"/>
      <c r="FRE7" s="642"/>
      <c r="FRF7" s="642"/>
      <c r="FRG7" s="642"/>
      <c r="FRH7" s="642"/>
      <c r="FRI7" s="642"/>
      <c r="FRJ7" s="642"/>
      <c r="FRK7" s="642"/>
      <c r="FRL7" s="642"/>
      <c r="FRM7" s="642"/>
      <c r="FRN7" s="642"/>
      <c r="FRO7" s="642"/>
      <c r="FRP7" s="642"/>
      <c r="FRQ7" s="642"/>
      <c r="FRR7" s="642"/>
      <c r="FRS7" s="642"/>
      <c r="FRT7" s="642"/>
      <c r="FRU7" s="642"/>
      <c r="FRV7" s="642"/>
      <c r="FRW7" s="642"/>
      <c r="FRX7" s="642"/>
      <c r="FRY7" s="642"/>
      <c r="FRZ7" s="642"/>
      <c r="FSA7" s="642"/>
      <c r="FSB7" s="642"/>
      <c r="FSC7" s="642"/>
      <c r="FSD7" s="642"/>
      <c r="FSE7" s="642"/>
      <c r="FSF7" s="642"/>
      <c r="FSG7" s="642"/>
      <c r="FSH7" s="642"/>
      <c r="FSI7" s="642"/>
      <c r="FSJ7" s="642"/>
      <c r="FSK7" s="642"/>
      <c r="FSL7" s="642"/>
      <c r="FSM7" s="642"/>
      <c r="FSN7" s="642"/>
      <c r="FSO7" s="642"/>
      <c r="FSP7" s="642"/>
      <c r="FSQ7" s="642"/>
      <c r="FSR7" s="642"/>
      <c r="FSS7" s="642"/>
      <c r="FST7" s="642"/>
      <c r="FSU7" s="642"/>
      <c r="FSV7" s="642"/>
      <c r="FSW7" s="642"/>
      <c r="FSX7" s="642"/>
      <c r="FSY7" s="642"/>
      <c r="FSZ7" s="642"/>
      <c r="FTA7" s="642"/>
      <c r="FTB7" s="642"/>
      <c r="FTC7" s="642"/>
      <c r="FTD7" s="642"/>
      <c r="FTE7" s="642"/>
      <c r="FTF7" s="642"/>
      <c r="FTG7" s="642"/>
      <c r="FTH7" s="642"/>
      <c r="FTI7" s="642"/>
      <c r="FTJ7" s="642"/>
      <c r="FTK7" s="642"/>
      <c r="FTL7" s="642"/>
      <c r="FTM7" s="642"/>
      <c r="FTN7" s="642"/>
      <c r="FTO7" s="642"/>
      <c r="FTP7" s="642"/>
      <c r="FTQ7" s="642"/>
      <c r="FTR7" s="642"/>
      <c r="FTS7" s="642"/>
      <c r="FTT7" s="642"/>
      <c r="FTU7" s="642"/>
      <c r="FTV7" s="642"/>
      <c r="FTW7" s="642"/>
      <c r="FTX7" s="642"/>
      <c r="FTY7" s="642"/>
      <c r="FTZ7" s="642"/>
      <c r="FUA7" s="642"/>
      <c r="FUB7" s="642"/>
      <c r="FUC7" s="642"/>
      <c r="FUD7" s="642"/>
      <c r="FUE7" s="642"/>
      <c r="FUF7" s="642"/>
      <c r="FUG7" s="642"/>
      <c r="FUH7" s="642"/>
      <c r="FUI7" s="642"/>
      <c r="FUJ7" s="642"/>
      <c r="FUK7" s="642"/>
      <c r="FUL7" s="642"/>
      <c r="FUM7" s="642"/>
      <c r="FUN7" s="642"/>
      <c r="FUO7" s="642"/>
      <c r="FUP7" s="642"/>
      <c r="FUQ7" s="642"/>
      <c r="FUR7" s="642"/>
      <c r="FUS7" s="642"/>
      <c r="FUT7" s="642"/>
      <c r="FUU7" s="642"/>
      <c r="FUV7" s="642"/>
      <c r="FUW7" s="642"/>
      <c r="FUX7" s="642"/>
      <c r="FUY7" s="642"/>
      <c r="FUZ7" s="642"/>
      <c r="FVA7" s="642"/>
      <c r="FVB7" s="642"/>
      <c r="FVC7" s="642"/>
      <c r="FVD7" s="642"/>
      <c r="FVE7" s="642"/>
      <c r="FVF7" s="642"/>
      <c r="FVG7" s="642"/>
      <c r="FVH7" s="642"/>
      <c r="FVI7" s="642"/>
      <c r="FVJ7" s="642"/>
      <c r="FVK7" s="642"/>
      <c r="FVL7" s="642"/>
      <c r="FVM7" s="642"/>
      <c r="FVN7" s="642"/>
      <c r="FVO7" s="642"/>
      <c r="FVP7" s="642"/>
      <c r="FVQ7" s="642"/>
      <c r="FVR7" s="642"/>
      <c r="FVS7" s="642"/>
      <c r="FVT7" s="642"/>
      <c r="FVU7" s="642"/>
      <c r="FVV7" s="642"/>
      <c r="FVW7" s="642"/>
      <c r="FVX7" s="642"/>
      <c r="FVY7" s="642"/>
      <c r="FVZ7" s="642"/>
      <c r="FWA7" s="642"/>
      <c r="FWB7" s="642"/>
      <c r="FWC7" s="642"/>
      <c r="FWD7" s="642"/>
      <c r="FWE7" s="642"/>
      <c r="FWF7" s="642"/>
      <c r="FWG7" s="642"/>
      <c r="FWH7" s="642"/>
      <c r="FWI7" s="642"/>
      <c r="FWJ7" s="642"/>
      <c r="FWK7" s="642"/>
      <c r="FWL7" s="642"/>
      <c r="FWM7" s="642"/>
      <c r="FWN7" s="642"/>
      <c r="FWO7" s="642"/>
      <c r="FWP7" s="642"/>
      <c r="FWQ7" s="642"/>
      <c r="FWR7" s="642"/>
      <c r="FWS7" s="642"/>
      <c r="FWT7" s="642"/>
      <c r="FWU7" s="642"/>
      <c r="FWV7" s="642"/>
      <c r="FWW7" s="642"/>
      <c r="FWX7" s="642"/>
      <c r="FWY7" s="642"/>
      <c r="FWZ7" s="642"/>
      <c r="FXA7" s="642"/>
      <c r="FXB7" s="642"/>
      <c r="FXC7" s="642"/>
      <c r="FXD7" s="642"/>
      <c r="FXE7" s="642"/>
      <c r="FXF7" s="642"/>
      <c r="FXG7" s="642"/>
      <c r="FXH7" s="642"/>
      <c r="FXI7" s="642"/>
      <c r="FXJ7" s="642"/>
      <c r="FXK7" s="642"/>
      <c r="FXL7" s="642"/>
      <c r="FXM7" s="642"/>
      <c r="FXN7" s="642"/>
      <c r="FXO7" s="642"/>
      <c r="FXP7" s="642"/>
      <c r="FXQ7" s="642"/>
      <c r="FXR7" s="642"/>
      <c r="FXS7" s="642"/>
      <c r="FXT7" s="642"/>
      <c r="FXU7" s="642"/>
      <c r="FXV7" s="642"/>
      <c r="FXW7" s="642"/>
      <c r="FXX7" s="642"/>
      <c r="FXY7" s="642"/>
      <c r="FXZ7" s="642"/>
      <c r="FYA7" s="642"/>
      <c r="FYB7" s="642"/>
      <c r="FYC7" s="642"/>
      <c r="FYD7" s="642"/>
      <c r="FYE7" s="642"/>
      <c r="FYF7" s="642"/>
      <c r="FYG7" s="642"/>
      <c r="FYH7" s="642"/>
      <c r="FYI7" s="642"/>
      <c r="FYJ7" s="642"/>
      <c r="FYK7" s="642"/>
      <c r="FYL7" s="642"/>
      <c r="FYM7" s="642"/>
      <c r="FYN7" s="642"/>
      <c r="FYO7" s="642"/>
      <c r="FYP7" s="642"/>
      <c r="FYQ7" s="642"/>
      <c r="FYR7" s="642"/>
      <c r="FYS7" s="642"/>
      <c r="FYT7" s="642"/>
      <c r="FYU7" s="642"/>
      <c r="FYV7" s="642"/>
      <c r="FYW7" s="642"/>
      <c r="FYX7" s="642"/>
      <c r="FYY7" s="642"/>
      <c r="FYZ7" s="642"/>
      <c r="FZA7" s="642"/>
      <c r="FZB7" s="642"/>
      <c r="FZC7" s="642"/>
      <c r="FZD7" s="642"/>
      <c r="FZE7" s="642"/>
      <c r="FZF7" s="642"/>
      <c r="FZG7" s="642"/>
      <c r="FZH7" s="642"/>
      <c r="FZI7" s="642"/>
      <c r="FZJ7" s="642"/>
      <c r="FZK7" s="642"/>
      <c r="FZL7" s="642"/>
      <c r="FZM7" s="642"/>
      <c r="FZN7" s="642"/>
      <c r="FZO7" s="642"/>
      <c r="FZP7" s="642"/>
      <c r="FZQ7" s="642"/>
      <c r="FZR7" s="642"/>
      <c r="FZS7" s="642"/>
      <c r="FZT7" s="642"/>
      <c r="FZU7" s="642"/>
      <c r="FZV7" s="642"/>
      <c r="FZW7" s="642"/>
      <c r="FZX7" s="642"/>
      <c r="FZY7" s="642"/>
      <c r="FZZ7" s="642"/>
      <c r="GAA7" s="642"/>
      <c r="GAB7" s="642"/>
      <c r="GAC7" s="642"/>
      <c r="GAD7" s="642"/>
      <c r="GAE7" s="642"/>
      <c r="GAF7" s="642"/>
      <c r="GAG7" s="642"/>
      <c r="GAH7" s="642"/>
      <c r="GAI7" s="642"/>
      <c r="GAJ7" s="642"/>
      <c r="GAK7" s="642"/>
      <c r="GAL7" s="642"/>
      <c r="GAM7" s="642"/>
      <c r="GAN7" s="642"/>
      <c r="GAO7" s="642"/>
      <c r="GAP7" s="642"/>
      <c r="GAQ7" s="642"/>
      <c r="GAR7" s="642"/>
      <c r="GAS7" s="642"/>
      <c r="GAT7" s="642"/>
      <c r="GAU7" s="642"/>
      <c r="GAV7" s="642"/>
      <c r="GAW7" s="642"/>
      <c r="GAX7" s="642"/>
      <c r="GAY7" s="642"/>
      <c r="GAZ7" s="642"/>
      <c r="GBA7" s="642"/>
      <c r="GBB7" s="642"/>
      <c r="GBC7" s="642"/>
      <c r="GBD7" s="642"/>
      <c r="GBE7" s="642"/>
      <c r="GBF7" s="642"/>
      <c r="GBG7" s="642"/>
      <c r="GBH7" s="642"/>
      <c r="GBI7" s="642"/>
      <c r="GBJ7" s="642"/>
      <c r="GBK7" s="642"/>
      <c r="GBL7" s="642"/>
      <c r="GBM7" s="642"/>
      <c r="GBN7" s="642"/>
      <c r="GBO7" s="642"/>
      <c r="GBP7" s="642"/>
      <c r="GBQ7" s="642"/>
      <c r="GBR7" s="642"/>
      <c r="GBS7" s="642"/>
      <c r="GBT7" s="642"/>
      <c r="GBU7" s="642"/>
      <c r="GBV7" s="642"/>
      <c r="GBW7" s="642"/>
      <c r="GBX7" s="642"/>
      <c r="GBY7" s="642"/>
      <c r="GBZ7" s="642"/>
      <c r="GCA7" s="642"/>
      <c r="GCB7" s="642"/>
      <c r="GCC7" s="642"/>
      <c r="GCD7" s="642"/>
      <c r="GCE7" s="642"/>
      <c r="GCF7" s="642"/>
      <c r="GCG7" s="642"/>
      <c r="GCH7" s="642"/>
      <c r="GCI7" s="642"/>
      <c r="GCJ7" s="642"/>
      <c r="GCK7" s="642"/>
      <c r="GCL7" s="642"/>
      <c r="GCM7" s="642"/>
      <c r="GCN7" s="642"/>
      <c r="GCO7" s="642"/>
      <c r="GCP7" s="642"/>
      <c r="GCQ7" s="642"/>
      <c r="GCR7" s="642"/>
      <c r="GCS7" s="642"/>
      <c r="GCT7" s="642"/>
      <c r="GCU7" s="642"/>
      <c r="GCV7" s="642"/>
      <c r="GCW7" s="642"/>
      <c r="GCX7" s="642"/>
      <c r="GCY7" s="642"/>
      <c r="GCZ7" s="642"/>
      <c r="GDA7" s="642"/>
      <c r="GDB7" s="642"/>
      <c r="GDC7" s="642"/>
      <c r="GDD7" s="642"/>
      <c r="GDE7" s="642"/>
      <c r="GDF7" s="642"/>
      <c r="GDG7" s="642"/>
      <c r="GDH7" s="642"/>
      <c r="GDI7" s="642"/>
      <c r="GDJ7" s="642"/>
      <c r="GDK7" s="642"/>
      <c r="GDL7" s="642"/>
      <c r="GDM7" s="642"/>
      <c r="GDN7" s="642"/>
      <c r="GDO7" s="642"/>
      <c r="GDP7" s="642"/>
      <c r="GDQ7" s="642"/>
      <c r="GDR7" s="642"/>
      <c r="GDS7" s="642"/>
      <c r="GDT7" s="642"/>
      <c r="GDU7" s="642"/>
      <c r="GDV7" s="642"/>
      <c r="GDW7" s="642"/>
      <c r="GDX7" s="642"/>
      <c r="GDY7" s="642"/>
      <c r="GDZ7" s="642"/>
      <c r="GEA7" s="642"/>
      <c r="GEB7" s="642"/>
      <c r="GEC7" s="642"/>
      <c r="GED7" s="642"/>
      <c r="GEE7" s="642"/>
      <c r="GEF7" s="642"/>
      <c r="GEG7" s="642"/>
      <c r="GEH7" s="642"/>
      <c r="GEI7" s="642"/>
      <c r="GEJ7" s="642"/>
      <c r="GEK7" s="642"/>
      <c r="GEL7" s="642"/>
      <c r="GEM7" s="642"/>
      <c r="GEN7" s="642"/>
      <c r="GEO7" s="642"/>
      <c r="GEP7" s="642"/>
      <c r="GEQ7" s="642"/>
      <c r="GER7" s="642"/>
      <c r="GES7" s="642"/>
      <c r="GET7" s="642"/>
      <c r="GEU7" s="642"/>
      <c r="GEV7" s="642"/>
      <c r="GEW7" s="642"/>
      <c r="GEX7" s="642"/>
      <c r="GEY7" s="642"/>
      <c r="GEZ7" s="642"/>
      <c r="GFA7" s="642"/>
      <c r="GFB7" s="642"/>
      <c r="GFC7" s="642"/>
      <c r="GFD7" s="642"/>
      <c r="GFE7" s="642"/>
      <c r="GFF7" s="642"/>
      <c r="GFG7" s="642"/>
      <c r="GFH7" s="642"/>
      <c r="GFI7" s="642"/>
      <c r="GFJ7" s="642"/>
      <c r="GFK7" s="642"/>
      <c r="GFL7" s="642"/>
      <c r="GFM7" s="642"/>
      <c r="GFN7" s="642"/>
      <c r="GFO7" s="642"/>
      <c r="GFP7" s="642"/>
      <c r="GFQ7" s="642"/>
      <c r="GFR7" s="642"/>
      <c r="GFS7" s="642"/>
      <c r="GFT7" s="642"/>
      <c r="GFU7" s="642"/>
      <c r="GFV7" s="642"/>
      <c r="GFW7" s="642"/>
      <c r="GFX7" s="642"/>
      <c r="GFY7" s="642"/>
      <c r="GFZ7" s="642"/>
      <c r="GGA7" s="642"/>
      <c r="GGB7" s="642"/>
      <c r="GGC7" s="642"/>
      <c r="GGD7" s="642"/>
      <c r="GGE7" s="642"/>
      <c r="GGF7" s="642"/>
      <c r="GGG7" s="642"/>
      <c r="GGH7" s="642"/>
      <c r="GGI7" s="642"/>
      <c r="GGJ7" s="642"/>
      <c r="GGK7" s="642"/>
      <c r="GGL7" s="642"/>
      <c r="GGM7" s="642"/>
      <c r="GGN7" s="642"/>
      <c r="GGO7" s="642"/>
      <c r="GGP7" s="642"/>
      <c r="GGQ7" s="642"/>
      <c r="GGR7" s="642"/>
      <c r="GGS7" s="642"/>
      <c r="GGT7" s="642"/>
      <c r="GGU7" s="642"/>
      <c r="GGV7" s="642"/>
      <c r="GGW7" s="642"/>
      <c r="GGX7" s="642"/>
      <c r="GGY7" s="642"/>
      <c r="GGZ7" s="642"/>
      <c r="GHA7" s="642"/>
      <c r="GHB7" s="642"/>
      <c r="GHC7" s="642"/>
      <c r="GHD7" s="642"/>
      <c r="GHE7" s="642"/>
      <c r="GHF7" s="642"/>
      <c r="GHG7" s="642"/>
      <c r="GHH7" s="642"/>
      <c r="GHI7" s="642"/>
      <c r="GHJ7" s="642"/>
      <c r="GHK7" s="642"/>
      <c r="GHL7" s="642"/>
      <c r="GHM7" s="642"/>
      <c r="GHN7" s="642"/>
      <c r="GHO7" s="642"/>
      <c r="GHP7" s="642"/>
      <c r="GHQ7" s="642"/>
      <c r="GHR7" s="642"/>
      <c r="GHS7" s="642"/>
      <c r="GHT7" s="642"/>
      <c r="GHU7" s="642"/>
      <c r="GHV7" s="642"/>
      <c r="GHW7" s="642"/>
      <c r="GHX7" s="642"/>
      <c r="GHY7" s="642"/>
      <c r="GHZ7" s="642"/>
      <c r="GIA7" s="642"/>
      <c r="GIB7" s="642"/>
      <c r="GIC7" s="642"/>
      <c r="GID7" s="642"/>
      <c r="GIE7" s="642"/>
      <c r="GIF7" s="642"/>
      <c r="GIG7" s="642"/>
      <c r="GIH7" s="642"/>
      <c r="GII7" s="642"/>
      <c r="GIJ7" s="642"/>
      <c r="GIK7" s="642"/>
      <c r="GIL7" s="642"/>
      <c r="GIM7" s="642"/>
      <c r="GIN7" s="642"/>
      <c r="GIO7" s="642"/>
      <c r="GIP7" s="642"/>
      <c r="GIQ7" s="642"/>
      <c r="GIR7" s="642"/>
      <c r="GIS7" s="642"/>
      <c r="GIT7" s="642"/>
      <c r="GIU7" s="642"/>
      <c r="GIV7" s="642"/>
      <c r="GIW7" s="642"/>
      <c r="GIX7" s="642"/>
      <c r="GIY7" s="642"/>
      <c r="GIZ7" s="642"/>
      <c r="GJA7" s="642"/>
      <c r="GJB7" s="642"/>
      <c r="GJC7" s="642"/>
      <c r="GJD7" s="642"/>
      <c r="GJE7" s="642"/>
      <c r="GJF7" s="642"/>
      <c r="GJG7" s="642"/>
      <c r="GJH7" s="642"/>
      <c r="GJI7" s="642"/>
      <c r="GJJ7" s="642"/>
      <c r="GJK7" s="642"/>
      <c r="GJL7" s="642"/>
      <c r="GJM7" s="642"/>
      <c r="GJN7" s="642"/>
      <c r="GJO7" s="642"/>
      <c r="GJP7" s="642"/>
      <c r="GJQ7" s="642"/>
      <c r="GJR7" s="642"/>
      <c r="GJS7" s="642"/>
      <c r="GJT7" s="642"/>
      <c r="GJU7" s="642"/>
      <c r="GJV7" s="642"/>
      <c r="GJW7" s="642"/>
      <c r="GJX7" s="642"/>
      <c r="GJY7" s="642"/>
      <c r="GJZ7" s="642"/>
      <c r="GKA7" s="642"/>
      <c r="GKB7" s="642"/>
      <c r="GKC7" s="642"/>
      <c r="GKD7" s="642"/>
      <c r="GKE7" s="642"/>
      <c r="GKF7" s="642"/>
      <c r="GKG7" s="642"/>
      <c r="GKH7" s="642"/>
      <c r="GKI7" s="642"/>
      <c r="GKJ7" s="642"/>
      <c r="GKK7" s="642"/>
      <c r="GKL7" s="642"/>
      <c r="GKM7" s="642"/>
      <c r="GKN7" s="642"/>
      <c r="GKO7" s="642"/>
      <c r="GKP7" s="642"/>
      <c r="GKQ7" s="642"/>
      <c r="GKR7" s="642"/>
      <c r="GKS7" s="642"/>
      <c r="GKT7" s="642"/>
      <c r="GKU7" s="642"/>
      <c r="GKV7" s="642"/>
      <c r="GKW7" s="642"/>
      <c r="GKX7" s="642"/>
      <c r="GKY7" s="642"/>
      <c r="GKZ7" s="642"/>
      <c r="GLA7" s="642"/>
      <c r="GLB7" s="642"/>
      <c r="GLC7" s="642"/>
      <c r="GLD7" s="642"/>
      <c r="GLE7" s="642"/>
      <c r="GLF7" s="642"/>
      <c r="GLG7" s="642"/>
      <c r="GLH7" s="642"/>
      <c r="GLI7" s="642"/>
      <c r="GLJ7" s="642"/>
      <c r="GLK7" s="642"/>
      <c r="GLL7" s="642"/>
      <c r="GLM7" s="642"/>
      <c r="GLN7" s="642"/>
      <c r="GLO7" s="642"/>
      <c r="GLP7" s="642"/>
      <c r="GLQ7" s="642"/>
      <c r="GLR7" s="642"/>
      <c r="GLS7" s="642"/>
      <c r="GLT7" s="642"/>
      <c r="GLU7" s="642"/>
      <c r="GLV7" s="642"/>
      <c r="GLW7" s="642"/>
      <c r="GLX7" s="642"/>
      <c r="GLY7" s="642"/>
      <c r="GLZ7" s="642"/>
      <c r="GMA7" s="642"/>
      <c r="GMB7" s="642"/>
      <c r="GMC7" s="642"/>
      <c r="GMD7" s="642"/>
      <c r="GME7" s="642"/>
      <c r="GMF7" s="642"/>
      <c r="GMG7" s="642"/>
      <c r="GMH7" s="642"/>
      <c r="GMI7" s="642"/>
      <c r="GMJ7" s="642"/>
      <c r="GMK7" s="642"/>
      <c r="GML7" s="642"/>
      <c r="GMM7" s="642"/>
      <c r="GMN7" s="642"/>
      <c r="GMO7" s="642"/>
      <c r="GMP7" s="642"/>
      <c r="GMQ7" s="642"/>
      <c r="GMR7" s="642"/>
      <c r="GMS7" s="642"/>
      <c r="GMT7" s="642"/>
      <c r="GMU7" s="642"/>
      <c r="GMV7" s="642"/>
      <c r="GMW7" s="642"/>
      <c r="GMX7" s="642"/>
      <c r="GMY7" s="642"/>
      <c r="GMZ7" s="642"/>
      <c r="GNA7" s="642"/>
      <c r="GNB7" s="642"/>
      <c r="GNC7" s="642"/>
      <c r="GND7" s="642"/>
      <c r="GNE7" s="642"/>
      <c r="GNF7" s="642"/>
      <c r="GNG7" s="642"/>
      <c r="GNH7" s="642"/>
      <c r="GNI7" s="642"/>
      <c r="GNJ7" s="642"/>
      <c r="GNK7" s="642"/>
      <c r="GNL7" s="642"/>
      <c r="GNM7" s="642"/>
      <c r="GNN7" s="642"/>
      <c r="GNO7" s="642"/>
      <c r="GNP7" s="642"/>
      <c r="GNQ7" s="642"/>
      <c r="GNR7" s="642"/>
      <c r="GNS7" s="642"/>
      <c r="GNT7" s="642"/>
      <c r="GNU7" s="642"/>
      <c r="GNV7" s="642"/>
      <c r="GNW7" s="642"/>
      <c r="GNX7" s="642"/>
      <c r="GNY7" s="642"/>
      <c r="GNZ7" s="642"/>
      <c r="GOA7" s="642"/>
      <c r="GOB7" s="642"/>
      <c r="GOC7" s="642"/>
      <c r="GOD7" s="642"/>
      <c r="GOE7" s="642"/>
      <c r="GOF7" s="642"/>
      <c r="GOG7" s="642"/>
      <c r="GOH7" s="642"/>
      <c r="GOI7" s="642"/>
      <c r="GOJ7" s="642"/>
      <c r="GOK7" s="642"/>
      <c r="GOL7" s="642"/>
      <c r="GOM7" s="642"/>
      <c r="GON7" s="642"/>
      <c r="GOO7" s="642"/>
      <c r="GOP7" s="642"/>
      <c r="GOQ7" s="642"/>
      <c r="GOR7" s="642"/>
      <c r="GOS7" s="642"/>
      <c r="GOT7" s="642"/>
      <c r="GOU7" s="642"/>
      <c r="GOV7" s="642"/>
      <c r="GOW7" s="642"/>
      <c r="GOX7" s="642"/>
      <c r="GOY7" s="642"/>
      <c r="GOZ7" s="642"/>
      <c r="GPA7" s="642"/>
      <c r="GPB7" s="642"/>
      <c r="GPC7" s="642"/>
      <c r="GPD7" s="642"/>
      <c r="GPE7" s="642"/>
      <c r="GPF7" s="642"/>
      <c r="GPG7" s="642"/>
      <c r="GPH7" s="642"/>
      <c r="GPI7" s="642"/>
      <c r="GPJ7" s="642"/>
      <c r="GPK7" s="642"/>
      <c r="GPL7" s="642"/>
      <c r="GPM7" s="642"/>
      <c r="GPN7" s="642"/>
      <c r="GPO7" s="642"/>
      <c r="GPP7" s="642"/>
      <c r="GPQ7" s="642"/>
      <c r="GPR7" s="642"/>
      <c r="GPS7" s="642"/>
      <c r="GPT7" s="642"/>
      <c r="GPU7" s="642"/>
      <c r="GPV7" s="642"/>
      <c r="GPW7" s="642"/>
      <c r="GPX7" s="642"/>
      <c r="GPY7" s="642"/>
      <c r="GPZ7" s="642"/>
      <c r="GQA7" s="642"/>
      <c r="GQB7" s="642"/>
      <c r="GQC7" s="642"/>
      <c r="GQD7" s="642"/>
      <c r="GQE7" s="642"/>
      <c r="GQF7" s="642"/>
      <c r="GQG7" s="642"/>
      <c r="GQH7" s="642"/>
      <c r="GQI7" s="642"/>
      <c r="GQJ7" s="642"/>
      <c r="GQK7" s="642"/>
      <c r="GQL7" s="642"/>
      <c r="GQM7" s="642"/>
      <c r="GQN7" s="642"/>
      <c r="GQO7" s="642"/>
      <c r="GQP7" s="642"/>
      <c r="GQQ7" s="642"/>
      <c r="GQR7" s="642"/>
      <c r="GQS7" s="642"/>
      <c r="GQT7" s="642"/>
      <c r="GQU7" s="642"/>
      <c r="GQV7" s="642"/>
      <c r="GQW7" s="642"/>
      <c r="GQX7" s="642"/>
      <c r="GQY7" s="642"/>
      <c r="GQZ7" s="642"/>
      <c r="GRA7" s="642"/>
      <c r="GRB7" s="642"/>
      <c r="GRC7" s="642"/>
      <c r="GRD7" s="642"/>
      <c r="GRE7" s="642"/>
      <c r="GRF7" s="642"/>
      <c r="GRG7" s="642"/>
      <c r="GRH7" s="642"/>
      <c r="GRI7" s="642"/>
      <c r="GRJ7" s="642"/>
      <c r="GRK7" s="642"/>
      <c r="GRL7" s="642"/>
      <c r="GRM7" s="642"/>
      <c r="GRN7" s="642"/>
      <c r="GRO7" s="642"/>
      <c r="GRP7" s="642"/>
      <c r="GRQ7" s="642"/>
      <c r="GRR7" s="642"/>
      <c r="GRS7" s="642"/>
      <c r="GRT7" s="642"/>
      <c r="GRU7" s="642"/>
      <c r="GRV7" s="642"/>
      <c r="GRW7" s="642"/>
      <c r="GRX7" s="642"/>
      <c r="GRY7" s="642"/>
      <c r="GRZ7" s="642"/>
      <c r="GSA7" s="642"/>
      <c r="GSB7" s="642"/>
      <c r="GSC7" s="642"/>
      <c r="GSD7" s="642"/>
      <c r="GSE7" s="642"/>
      <c r="GSF7" s="642"/>
      <c r="GSG7" s="642"/>
      <c r="GSH7" s="642"/>
      <c r="GSI7" s="642"/>
      <c r="GSJ7" s="642"/>
      <c r="GSK7" s="642"/>
      <c r="GSL7" s="642"/>
      <c r="GSM7" s="642"/>
      <c r="GSN7" s="642"/>
      <c r="GSO7" s="642"/>
      <c r="GSP7" s="642"/>
      <c r="GSQ7" s="642"/>
      <c r="GSR7" s="642"/>
      <c r="GSS7" s="642"/>
      <c r="GST7" s="642"/>
      <c r="GSU7" s="642"/>
      <c r="GSV7" s="642"/>
      <c r="GSW7" s="642"/>
      <c r="GSX7" s="642"/>
      <c r="GSY7" s="642"/>
      <c r="GSZ7" s="642"/>
      <c r="GTA7" s="642"/>
      <c r="GTB7" s="642"/>
      <c r="GTC7" s="642"/>
      <c r="GTD7" s="642"/>
      <c r="GTE7" s="642"/>
      <c r="GTF7" s="642"/>
      <c r="GTG7" s="642"/>
      <c r="GTH7" s="642"/>
      <c r="GTI7" s="642"/>
      <c r="GTJ7" s="642"/>
      <c r="GTK7" s="642"/>
      <c r="GTL7" s="642"/>
      <c r="GTM7" s="642"/>
      <c r="GTN7" s="642"/>
      <c r="GTO7" s="642"/>
      <c r="GTP7" s="642"/>
      <c r="GTQ7" s="642"/>
      <c r="GTR7" s="642"/>
      <c r="GTS7" s="642"/>
      <c r="GTT7" s="642"/>
      <c r="GTU7" s="642"/>
      <c r="GTV7" s="642"/>
      <c r="GTW7" s="642"/>
      <c r="GTX7" s="642"/>
      <c r="GTY7" s="642"/>
      <c r="GTZ7" s="642"/>
      <c r="GUA7" s="642"/>
      <c r="GUB7" s="642"/>
      <c r="GUC7" s="642"/>
      <c r="GUD7" s="642"/>
      <c r="GUE7" s="642"/>
      <c r="GUF7" s="642"/>
      <c r="GUG7" s="642"/>
      <c r="GUH7" s="642"/>
      <c r="GUI7" s="642"/>
      <c r="GUJ7" s="642"/>
      <c r="GUK7" s="642"/>
      <c r="GUL7" s="642"/>
      <c r="GUM7" s="642"/>
      <c r="GUN7" s="642"/>
      <c r="GUO7" s="642"/>
      <c r="GUP7" s="642"/>
      <c r="GUQ7" s="642"/>
      <c r="GUR7" s="642"/>
      <c r="GUS7" s="642"/>
      <c r="GUT7" s="642"/>
      <c r="GUU7" s="642"/>
      <c r="GUV7" s="642"/>
      <c r="GUW7" s="642"/>
      <c r="GUX7" s="642"/>
      <c r="GUY7" s="642"/>
      <c r="GUZ7" s="642"/>
      <c r="GVA7" s="642"/>
      <c r="GVB7" s="642"/>
      <c r="GVC7" s="642"/>
      <c r="GVD7" s="642"/>
      <c r="GVE7" s="642"/>
      <c r="GVF7" s="642"/>
      <c r="GVG7" s="642"/>
      <c r="GVH7" s="642"/>
      <c r="GVI7" s="642"/>
      <c r="GVJ7" s="642"/>
      <c r="GVK7" s="642"/>
      <c r="GVL7" s="642"/>
      <c r="GVM7" s="642"/>
      <c r="GVN7" s="642"/>
      <c r="GVO7" s="642"/>
      <c r="GVP7" s="642"/>
      <c r="GVQ7" s="642"/>
      <c r="GVR7" s="642"/>
      <c r="GVS7" s="642"/>
      <c r="GVT7" s="642"/>
      <c r="GVU7" s="642"/>
      <c r="GVV7" s="642"/>
      <c r="GVW7" s="642"/>
      <c r="GVX7" s="642"/>
      <c r="GVY7" s="642"/>
      <c r="GVZ7" s="642"/>
      <c r="GWA7" s="642"/>
      <c r="GWB7" s="642"/>
      <c r="GWC7" s="642"/>
      <c r="GWD7" s="642"/>
      <c r="GWE7" s="642"/>
      <c r="GWF7" s="642"/>
      <c r="GWG7" s="642"/>
      <c r="GWH7" s="642"/>
      <c r="GWI7" s="642"/>
      <c r="GWJ7" s="642"/>
      <c r="GWK7" s="642"/>
      <c r="GWL7" s="642"/>
      <c r="GWM7" s="642"/>
      <c r="GWN7" s="642"/>
      <c r="GWO7" s="642"/>
      <c r="GWP7" s="642"/>
      <c r="GWQ7" s="642"/>
      <c r="GWR7" s="642"/>
      <c r="GWS7" s="642"/>
      <c r="GWT7" s="642"/>
      <c r="GWU7" s="642"/>
      <c r="GWV7" s="642"/>
      <c r="GWW7" s="642"/>
      <c r="GWX7" s="642"/>
      <c r="GWY7" s="642"/>
      <c r="GWZ7" s="642"/>
      <c r="GXA7" s="642"/>
      <c r="GXB7" s="642"/>
      <c r="GXC7" s="642"/>
      <c r="GXD7" s="642"/>
      <c r="GXE7" s="642"/>
      <c r="GXF7" s="642"/>
      <c r="GXG7" s="642"/>
      <c r="GXH7" s="642"/>
      <c r="GXI7" s="642"/>
      <c r="GXJ7" s="642"/>
      <c r="GXK7" s="642"/>
      <c r="GXL7" s="642"/>
      <c r="GXM7" s="642"/>
      <c r="GXN7" s="642"/>
      <c r="GXO7" s="642"/>
      <c r="GXP7" s="642"/>
      <c r="GXQ7" s="642"/>
      <c r="GXR7" s="642"/>
      <c r="GXS7" s="642"/>
      <c r="GXT7" s="642"/>
      <c r="GXU7" s="642"/>
      <c r="GXV7" s="642"/>
      <c r="GXW7" s="642"/>
      <c r="GXX7" s="642"/>
      <c r="GXY7" s="642"/>
      <c r="GXZ7" s="642"/>
      <c r="GYA7" s="642"/>
      <c r="GYB7" s="642"/>
      <c r="GYC7" s="642"/>
      <c r="GYD7" s="642"/>
      <c r="GYE7" s="642"/>
      <c r="GYF7" s="642"/>
      <c r="GYG7" s="642"/>
      <c r="GYH7" s="642"/>
      <c r="GYI7" s="642"/>
      <c r="GYJ7" s="642"/>
      <c r="GYK7" s="642"/>
      <c r="GYL7" s="642"/>
      <c r="GYM7" s="642"/>
      <c r="GYN7" s="642"/>
      <c r="GYO7" s="642"/>
      <c r="GYP7" s="642"/>
      <c r="GYQ7" s="642"/>
      <c r="GYR7" s="642"/>
      <c r="GYS7" s="642"/>
      <c r="GYT7" s="642"/>
      <c r="GYU7" s="642"/>
      <c r="GYV7" s="642"/>
      <c r="GYW7" s="642"/>
      <c r="GYX7" s="642"/>
      <c r="GYY7" s="642"/>
      <c r="GYZ7" s="642"/>
      <c r="GZA7" s="642"/>
      <c r="GZB7" s="642"/>
      <c r="GZC7" s="642"/>
      <c r="GZD7" s="642"/>
      <c r="GZE7" s="642"/>
      <c r="GZF7" s="642"/>
      <c r="GZG7" s="642"/>
      <c r="GZH7" s="642"/>
      <c r="GZI7" s="642"/>
      <c r="GZJ7" s="642"/>
      <c r="GZK7" s="642"/>
      <c r="GZL7" s="642"/>
      <c r="GZM7" s="642"/>
      <c r="GZN7" s="642"/>
      <c r="GZO7" s="642"/>
      <c r="GZP7" s="642"/>
      <c r="GZQ7" s="642"/>
      <c r="GZR7" s="642"/>
      <c r="GZS7" s="642"/>
      <c r="GZT7" s="642"/>
      <c r="GZU7" s="642"/>
      <c r="GZV7" s="642"/>
      <c r="GZW7" s="642"/>
      <c r="GZX7" s="642"/>
      <c r="GZY7" s="642"/>
      <c r="GZZ7" s="642"/>
      <c r="HAA7" s="642"/>
      <c r="HAB7" s="642"/>
      <c r="HAC7" s="642"/>
      <c r="HAD7" s="642"/>
      <c r="HAE7" s="642"/>
      <c r="HAF7" s="642"/>
      <c r="HAG7" s="642"/>
      <c r="HAH7" s="642"/>
      <c r="HAI7" s="642"/>
      <c r="HAJ7" s="642"/>
      <c r="HAK7" s="642"/>
      <c r="HAL7" s="642"/>
      <c r="HAM7" s="642"/>
      <c r="HAN7" s="642"/>
      <c r="HAO7" s="642"/>
      <c r="HAP7" s="642"/>
      <c r="HAQ7" s="642"/>
      <c r="HAR7" s="642"/>
      <c r="HAS7" s="642"/>
      <c r="HAT7" s="642"/>
      <c r="HAU7" s="642"/>
      <c r="HAV7" s="642"/>
      <c r="HAW7" s="642"/>
      <c r="HAX7" s="642"/>
      <c r="HAY7" s="642"/>
      <c r="HAZ7" s="642"/>
      <c r="HBA7" s="642"/>
      <c r="HBB7" s="642"/>
      <c r="HBC7" s="642"/>
      <c r="HBD7" s="642"/>
      <c r="HBE7" s="642"/>
      <c r="HBF7" s="642"/>
      <c r="HBG7" s="642"/>
      <c r="HBH7" s="642"/>
      <c r="HBI7" s="642"/>
      <c r="HBJ7" s="642"/>
      <c r="HBK7" s="642"/>
      <c r="HBL7" s="642"/>
      <c r="HBM7" s="642"/>
      <c r="HBN7" s="642"/>
      <c r="HBO7" s="642"/>
      <c r="HBP7" s="642"/>
      <c r="HBQ7" s="642"/>
      <c r="HBR7" s="642"/>
      <c r="HBS7" s="642"/>
      <c r="HBT7" s="642"/>
      <c r="HBU7" s="642"/>
      <c r="HBV7" s="642"/>
      <c r="HBW7" s="642"/>
      <c r="HBX7" s="642"/>
      <c r="HBY7" s="642"/>
      <c r="HBZ7" s="642"/>
      <c r="HCA7" s="642"/>
      <c r="HCB7" s="642"/>
      <c r="HCC7" s="642"/>
      <c r="HCD7" s="642"/>
      <c r="HCE7" s="642"/>
      <c r="HCF7" s="642"/>
      <c r="HCG7" s="642"/>
      <c r="HCH7" s="642"/>
      <c r="HCI7" s="642"/>
      <c r="HCJ7" s="642"/>
      <c r="HCK7" s="642"/>
      <c r="HCL7" s="642"/>
      <c r="HCM7" s="642"/>
      <c r="HCN7" s="642"/>
      <c r="HCO7" s="642"/>
      <c r="HCP7" s="642"/>
      <c r="HCQ7" s="642"/>
      <c r="HCR7" s="642"/>
      <c r="HCS7" s="642"/>
      <c r="HCT7" s="642"/>
      <c r="HCU7" s="642"/>
      <c r="HCV7" s="642"/>
      <c r="HCW7" s="642"/>
      <c r="HCX7" s="642"/>
      <c r="HCY7" s="642"/>
      <c r="HCZ7" s="642"/>
      <c r="HDA7" s="642"/>
      <c r="HDB7" s="642"/>
      <c r="HDC7" s="642"/>
      <c r="HDD7" s="642"/>
      <c r="HDE7" s="642"/>
      <c r="HDF7" s="642"/>
      <c r="HDG7" s="642"/>
      <c r="HDH7" s="642"/>
      <c r="HDI7" s="642"/>
      <c r="HDJ7" s="642"/>
      <c r="HDK7" s="642"/>
      <c r="HDL7" s="642"/>
      <c r="HDM7" s="642"/>
      <c r="HDN7" s="642"/>
      <c r="HDO7" s="642"/>
      <c r="HDP7" s="642"/>
      <c r="HDQ7" s="642"/>
      <c r="HDR7" s="642"/>
      <c r="HDS7" s="642"/>
      <c r="HDT7" s="642"/>
      <c r="HDU7" s="642"/>
      <c r="HDV7" s="642"/>
      <c r="HDW7" s="642"/>
      <c r="HDX7" s="642"/>
      <c r="HDY7" s="642"/>
      <c r="HDZ7" s="642"/>
      <c r="HEA7" s="642"/>
      <c r="HEB7" s="642"/>
      <c r="HEC7" s="642"/>
      <c r="HED7" s="642"/>
      <c r="HEE7" s="642"/>
      <c r="HEF7" s="642"/>
      <c r="HEG7" s="642"/>
      <c r="HEH7" s="642"/>
      <c r="HEI7" s="642"/>
      <c r="HEJ7" s="642"/>
      <c r="HEK7" s="642"/>
      <c r="HEL7" s="642"/>
      <c r="HEM7" s="642"/>
      <c r="HEN7" s="642"/>
      <c r="HEO7" s="642"/>
      <c r="HEP7" s="642"/>
      <c r="HEQ7" s="642"/>
      <c r="HER7" s="642"/>
      <c r="HES7" s="642"/>
      <c r="HET7" s="642"/>
      <c r="HEU7" s="642"/>
      <c r="HEV7" s="642"/>
      <c r="HEW7" s="642"/>
      <c r="HEX7" s="642"/>
      <c r="HEY7" s="642"/>
      <c r="HEZ7" s="642"/>
      <c r="HFA7" s="642"/>
      <c r="HFB7" s="642"/>
      <c r="HFC7" s="642"/>
      <c r="HFD7" s="642"/>
      <c r="HFE7" s="642"/>
      <c r="HFF7" s="642"/>
      <c r="HFG7" s="642"/>
      <c r="HFH7" s="642"/>
      <c r="HFI7" s="642"/>
      <c r="HFJ7" s="642"/>
      <c r="HFK7" s="642"/>
      <c r="HFL7" s="642"/>
      <c r="HFM7" s="642"/>
      <c r="HFN7" s="642"/>
      <c r="HFO7" s="642"/>
      <c r="HFP7" s="642"/>
      <c r="HFQ7" s="642"/>
      <c r="HFR7" s="642"/>
      <c r="HFS7" s="642"/>
      <c r="HFT7" s="642"/>
      <c r="HFU7" s="642"/>
      <c r="HFV7" s="642"/>
      <c r="HFW7" s="642"/>
      <c r="HFX7" s="642"/>
      <c r="HFY7" s="642"/>
      <c r="HFZ7" s="642"/>
      <c r="HGA7" s="642"/>
      <c r="HGB7" s="642"/>
      <c r="HGC7" s="642"/>
      <c r="HGD7" s="642"/>
      <c r="HGE7" s="642"/>
      <c r="HGF7" s="642"/>
      <c r="HGG7" s="642"/>
      <c r="HGH7" s="642"/>
      <c r="HGI7" s="642"/>
      <c r="HGJ7" s="642"/>
      <c r="HGK7" s="642"/>
      <c r="HGL7" s="642"/>
      <c r="HGM7" s="642"/>
      <c r="HGN7" s="642"/>
      <c r="HGO7" s="642"/>
      <c r="HGP7" s="642"/>
      <c r="HGQ7" s="642"/>
      <c r="HGR7" s="642"/>
      <c r="HGS7" s="642"/>
      <c r="HGT7" s="642"/>
      <c r="HGU7" s="642"/>
      <c r="HGV7" s="642"/>
      <c r="HGW7" s="642"/>
      <c r="HGX7" s="642"/>
      <c r="HGY7" s="642"/>
      <c r="HGZ7" s="642"/>
      <c r="HHA7" s="642"/>
      <c r="HHB7" s="642"/>
      <c r="HHC7" s="642"/>
      <c r="HHD7" s="642"/>
      <c r="HHE7" s="642"/>
      <c r="HHF7" s="642"/>
      <c r="HHG7" s="642"/>
      <c r="HHH7" s="642"/>
      <c r="HHI7" s="642"/>
      <c r="HHJ7" s="642"/>
      <c r="HHK7" s="642"/>
      <c r="HHL7" s="642"/>
      <c r="HHM7" s="642"/>
      <c r="HHN7" s="642"/>
      <c r="HHO7" s="642"/>
      <c r="HHP7" s="642"/>
      <c r="HHQ7" s="642"/>
      <c r="HHR7" s="642"/>
      <c r="HHS7" s="642"/>
      <c r="HHT7" s="642"/>
      <c r="HHU7" s="642"/>
      <c r="HHV7" s="642"/>
      <c r="HHW7" s="642"/>
      <c r="HHX7" s="642"/>
      <c r="HHY7" s="642"/>
      <c r="HHZ7" s="642"/>
      <c r="HIA7" s="642"/>
      <c r="HIB7" s="642"/>
      <c r="HIC7" s="642"/>
      <c r="HID7" s="642"/>
      <c r="HIE7" s="642"/>
      <c r="HIF7" s="642"/>
      <c r="HIG7" s="642"/>
      <c r="HIH7" s="642"/>
      <c r="HII7" s="642"/>
      <c r="HIJ7" s="642"/>
      <c r="HIK7" s="642"/>
      <c r="HIL7" s="642"/>
      <c r="HIM7" s="642"/>
      <c r="HIN7" s="642"/>
      <c r="HIO7" s="642"/>
      <c r="HIP7" s="642"/>
      <c r="HIQ7" s="642"/>
      <c r="HIR7" s="642"/>
      <c r="HIS7" s="642"/>
      <c r="HIT7" s="642"/>
      <c r="HIU7" s="642"/>
      <c r="HIV7" s="642"/>
      <c r="HIW7" s="642"/>
      <c r="HIX7" s="642"/>
      <c r="HIY7" s="642"/>
      <c r="HIZ7" s="642"/>
      <c r="HJA7" s="642"/>
      <c r="HJB7" s="642"/>
      <c r="HJC7" s="642"/>
      <c r="HJD7" s="642"/>
      <c r="HJE7" s="642"/>
      <c r="HJF7" s="642"/>
      <c r="HJG7" s="642"/>
      <c r="HJH7" s="642"/>
      <c r="HJI7" s="642"/>
      <c r="HJJ7" s="642"/>
      <c r="HJK7" s="642"/>
      <c r="HJL7" s="642"/>
      <c r="HJM7" s="642"/>
      <c r="HJN7" s="642"/>
      <c r="HJO7" s="642"/>
      <c r="HJP7" s="642"/>
      <c r="HJQ7" s="642"/>
      <c r="HJR7" s="642"/>
      <c r="HJS7" s="642"/>
      <c r="HJT7" s="642"/>
      <c r="HJU7" s="642"/>
      <c r="HJV7" s="642"/>
      <c r="HJW7" s="642"/>
      <c r="HJX7" s="642"/>
      <c r="HJY7" s="642"/>
      <c r="HJZ7" s="642"/>
      <c r="HKA7" s="642"/>
      <c r="HKB7" s="642"/>
      <c r="HKC7" s="642"/>
      <c r="HKD7" s="642"/>
      <c r="HKE7" s="642"/>
      <c r="HKF7" s="642"/>
      <c r="HKG7" s="642"/>
      <c r="HKH7" s="642"/>
      <c r="HKI7" s="642"/>
      <c r="HKJ7" s="642"/>
      <c r="HKK7" s="642"/>
      <c r="HKL7" s="642"/>
      <c r="HKM7" s="642"/>
      <c r="HKN7" s="642"/>
      <c r="HKO7" s="642"/>
      <c r="HKP7" s="642"/>
      <c r="HKQ7" s="642"/>
      <c r="HKR7" s="642"/>
      <c r="HKS7" s="642"/>
      <c r="HKT7" s="642"/>
      <c r="HKU7" s="642"/>
      <c r="HKV7" s="642"/>
      <c r="HKW7" s="642"/>
      <c r="HKX7" s="642"/>
      <c r="HKY7" s="642"/>
      <c r="HKZ7" s="642"/>
      <c r="HLA7" s="642"/>
      <c r="HLB7" s="642"/>
      <c r="HLC7" s="642"/>
      <c r="HLD7" s="642"/>
      <c r="HLE7" s="642"/>
      <c r="HLF7" s="642"/>
      <c r="HLG7" s="642"/>
      <c r="HLH7" s="642"/>
      <c r="HLI7" s="642"/>
      <c r="HLJ7" s="642"/>
      <c r="HLK7" s="642"/>
      <c r="HLL7" s="642"/>
      <c r="HLM7" s="642"/>
      <c r="HLN7" s="642"/>
      <c r="HLO7" s="642"/>
      <c r="HLP7" s="642"/>
      <c r="HLQ7" s="642"/>
      <c r="HLR7" s="642"/>
      <c r="HLS7" s="642"/>
      <c r="HLT7" s="642"/>
      <c r="HLU7" s="642"/>
      <c r="HLV7" s="642"/>
      <c r="HLW7" s="642"/>
      <c r="HLX7" s="642"/>
      <c r="HLY7" s="642"/>
      <c r="HLZ7" s="642"/>
      <c r="HMA7" s="642"/>
      <c r="HMB7" s="642"/>
      <c r="HMC7" s="642"/>
      <c r="HMD7" s="642"/>
      <c r="HME7" s="642"/>
      <c r="HMF7" s="642"/>
      <c r="HMG7" s="642"/>
      <c r="HMH7" s="642"/>
      <c r="HMI7" s="642"/>
      <c r="HMJ7" s="642"/>
      <c r="HMK7" s="642"/>
      <c r="HML7" s="642"/>
      <c r="HMM7" s="642"/>
      <c r="HMN7" s="642"/>
      <c r="HMO7" s="642"/>
      <c r="HMP7" s="642"/>
      <c r="HMQ7" s="642"/>
      <c r="HMR7" s="642"/>
      <c r="HMS7" s="642"/>
      <c r="HMT7" s="642"/>
      <c r="HMU7" s="642"/>
      <c r="HMV7" s="642"/>
      <c r="HMW7" s="642"/>
      <c r="HMX7" s="642"/>
      <c r="HMY7" s="642"/>
      <c r="HMZ7" s="642"/>
      <c r="HNA7" s="642"/>
      <c r="HNB7" s="642"/>
      <c r="HNC7" s="642"/>
      <c r="HND7" s="642"/>
      <c r="HNE7" s="642"/>
      <c r="HNF7" s="642"/>
      <c r="HNG7" s="642"/>
      <c r="HNH7" s="642"/>
      <c r="HNI7" s="642"/>
      <c r="HNJ7" s="642"/>
      <c r="HNK7" s="642"/>
      <c r="HNL7" s="642"/>
      <c r="HNM7" s="642"/>
      <c r="HNN7" s="642"/>
      <c r="HNO7" s="642"/>
      <c r="HNP7" s="642"/>
      <c r="HNQ7" s="642"/>
      <c r="HNR7" s="642"/>
      <c r="HNS7" s="642"/>
      <c r="HNT7" s="642"/>
      <c r="HNU7" s="642"/>
      <c r="HNV7" s="642"/>
      <c r="HNW7" s="642"/>
      <c r="HNX7" s="642"/>
      <c r="HNY7" s="642"/>
      <c r="HNZ7" s="642"/>
      <c r="HOA7" s="642"/>
      <c r="HOB7" s="642"/>
      <c r="HOC7" s="642"/>
      <c r="HOD7" s="642"/>
      <c r="HOE7" s="642"/>
      <c r="HOF7" s="642"/>
      <c r="HOG7" s="642"/>
      <c r="HOH7" s="642"/>
      <c r="HOI7" s="642"/>
      <c r="HOJ7" s="642"/>
      <c r="HOK7" s="642"/>
      <c r="HOL7" s="642"/>
      <c r="HOM7" s="642"/>
      <c r="HON7" s="642"/>
      <c r="HOO7" s="642"/>
      <c r="HOP7" s="642"/>
      <c r="HOQ7" s="642"/>
      <c r="HOR7" s="642"/>
      <c r="HOS7" s="642"/>
      <c r="HOT7" s="642"/>
      <c r="HOU7" s="642"/>
      <c r="HOV7" s="642"/>
      <c r="HOW7" s="642"/>
      <c r="HOX7" s="642"/>
      <c r="HOY7" s="642"/>
      <c r="HOZ7" s="642"/>
      <c r="HPA7" s="642"/>
      <c r="HPB7" s="642"/>
      <c r="HPC7" s="642"/>
      <c r="HPD7" s="642"/>
      <c r="HPE7" s="642"/>
      <c r="HPF7" s="642"/>
      <c r="HPG7" s="642"/>
      <c r="HPH7" s="642"/>
      <c r="HPI7" s="642"/>
      <c r="HPJ7" s="642"/>
      <c r="HPK7" s="642"/>
      <c r="HPL7" s="642"/>
      <c r="HPM7" s="642"/>
      <c r="HPN7" s="642"/>
      <c r="HPO7" s="642"/>
      <c r="HPP7" s="642"/>
      <c r="HPQ7" s="642"/>
      <c r="HPR7" s="642"/>
      <c r="HPS7" s="642"/>
      <c r="HPT7" s="642"/>
      <c r="HPU7" s="642"/>
      <c r="HPV7" s="642"/>
      <c r="HPW7" s="642"/>
      <c r="HPX7" s="642"/>
      <c r="HPY7" s="642"/>
      <c r="HPZ7" s="642"/>
      <c r="HQA7" s="642"/>
      <c r="HQB7" s="642"/>
      <c r="HQC7" s="642"/>
      <c r="HQD7" s="642"/>
      <c r="HQE7" s="642"/>
      <c r="HQF7" s="642"/>
      <c r="HQG7" s="642"/>
      <c r="HQH7" s="642"/>
      <c r="HQI7" s="642"/>
      <c r="HQJ7" s="642"/>
      <c r="HQK7" s="642"/>
      <c r="HQL7" s="642"/>
      <c r="HQM7" s="642"/>
      <c r="HQN7" s="642"/>
      <c r="HQO7" s="642"/>
      <c r="HQP7" s="642"/>
      <c r="HQQ7" s="642"/>
      <c r="HQR7" s="642"/>
      <c r="HQS7" s="642"/>
      <c r="HQT7" s="642"/>
      <c r="HQU7" s="642"/>
      <c r="HQV7" s="642"/>
      <c r="HQW7" s="642"/>
      <c r="HQX7" s="642"/>
      <c r="HQY7" s="642"/>
      <c r="HQZ7" s="642"/>
      <c r="HRA7" s="642"/>
      <c r="HRB7" s="642"/>
      <c r="HRC7" s="642"/>
      <c r="HRD7" s="642"/>
      <c r="HRE7" s="642"/>
      <c r="HRF7" s="642"/>
      <c r="HRG7" s="642"/>
      <c r="HRH7" s="642"/>
      <c r="HRI7" s="642"/>
      <c r="HRJ7" s="642"/>
      <c r="HRK7" s="642"/>
      <c r="HRL7" s="642"/>
      <c r="HRM7" s="642"/>
      <c r="HRN7" s="642"/>
      <c r="HRO7" s="642"/>
      <c r="HRP7" s="642"/>
      <c r="HRQ7" s="642"/>
      <c r="HRR7" s="642"/>
      <c r="HRS7" s="642"/>
      <c r="HRT7" s="642"/>
      <c r="HRU7" s="642"/>
      <c r="HRV7" s="642"/>
      <c r="HRW7" s="642"/>
      <c r="HRX7" s="642"/>
      <c r="HRY7" s="642"/>
      <c r="HRZ7" s="642"/>
      <c r="HSA7" s="642"/>
      <c r="HSB7" s="642"/>
      <c r="HSC7" s="642"/>
      <c r="HSD7" s="642"/>
      <c r="HSE7" s="642"/>
      <c r="HSF7" s="642"/>
      <c r="HSG7" s="642"/>
      <c r="HSH7" s="642"/>
      <c r="HSI7" s="642"/>
      <c r="HSJ7" s="642"/>
      <c r="HSK7" s="642"/>
      <c r="HSL7" s="642"/>
      <c r="HSM7" s="642"/>
      <c r="HSN7" s="642"/>
      <c r="HSO7" s="642"/>
      <c r="HSP7" s="642"/>
      <c r="HSQ7" s="642"/>
      <c r="HSR7" s="642"/>
      <c r="HSS7" s="642"/>
      <c r="HST7" s="642"/>
      <c r="HSU7" s="642"/>
      <c r="HSV7" s="642"/>
      <c r="HSW7" s="642"/>
      <c r="HSX7" s="642"/>
      <c r="HSY7" s="642"/>
      <c r="HSZ7" s="642"/>
      <c r="HTA7" s="642"/>
      <c r="HTB7" s="642"/>
      <c r="HTC7" s="642"/>
      <c r="HTD7" s="642"/>
      <c r="HTE7" s="642"/>
      <c r="HTF7" s="642"/>
      <c r="HTG7" s="642"/>
      <c r="HTH7" s="642"/>
      <c r="HTI7" s="642"/>
      <c r="HTJ7" s="642"/>
      <c r="HTK7" s="642"/>
      <c r="HTL7" s="642"/>
      <c r="HTM7" s="642"/>
      <c r="HTN7" s="642"/>
      <c r="HTO7" s="642"/>
      <c r="HTP7" s="642"/>
      <c r="HTQ7" s="642"/>
      <c r="HTR7" s="642"/>
      <c r="HTS7" s="642"/>
      <c r="HTT7" s="642"/>
      <c r="HTU7" s="642"/>
      <c r="HTV7" s="642"/>
      <c r="HTW7" s="642"/>
      <c r="HTX7" s="642"/>
      <c r="HTY7" s="642"/>
      <c r="HTZ7" s="642"/>
      <c r="HUA7" s="642"/>
      <c r="HUB7" s="642"/>
      <c r="HUC7" s="642"/>
      <c r="HUD7" s="642"/>
      <c r="HUE7" s="642"/>
      <c r="HUF7" s="642"/>
      <c r="HUG7" s="642"/>
      <c r="HUH7" s="642"/>
      <c r="HUI7" s="642"/>
      <c r="HUJ7" s="642"/>
      <c r="HUK7" s="642"/>
      <c r="HUL7" s="642"/>
      <c r="HUM7" s="642"/>
      <c r="HUN7" s="642"/>
      <c r="HUO7" s="642"/>
      <c r="HUP7" s="642"/>
      <c r="HUQ7" s="642"/>
      <c r="HUR7" s="642"/>
      <c r="HUS7" s="642"/>
      <c r="HUT7" s="642"/>
      <c r="HUU7" s="642"/>
      <c r="HUV7" s="642"/>
      <c r="HUW7" s="642"/>
      <c r="HUX7" s="642"/>
      <c r="HUY7" s="642"/>
      <c r="HUZ7" s="642"/>
      <c r="HVA7" s="642"/>
      <c r="HVB7" s="642"/>
      <c r="HVC7" s="642"/>
      <c r="HVD7" s="642"/>
      <c r="HVE7" s="642"/>
      <c r="HVF7" s="642"/>
      <c r="HVG7" s="642"/>
      <c r="HVH7" s="642"/>
      <c r="HVI7" s="642"/>
      <c r="HVJ7" s="642"/>
      <c r="HVK7" s="642"/>
      <c r="HVL7" s="642"/>
      <c r="HVM7" s="642"/>
      <c r="HVN7" s="642"/>
      <c r="HVO7" s="642"/>
      <c r="HVP7" s="642"/>
      <c r="HVQ7" s="642"/>
      <c r="HVR7" s="642"/>
      <c r="HVS7" s="642"/>
      <c r="HVT7" s="642"/>
      <c r="HVU7" s="642"/>
      <c r="HVV7" s="642"/>
      <c r="HVW7" s="642"/>
      <c r="HVX7" s="642"/>
      <c r="HVY7" s="642"/>
      <c r="HVZ7" s="642"/>
      <c r="HWA7" s="642"/>
      <c r="HWB7" s="642"/>
      <c r="HWC7" s="642"/>
      <c r="HWD7" s="642"/>
      <c r="HWE7" s="642"/>
      <c r="HWF7" s="642"/>
      <c r="HWG7" s="642"/>
      <c r="HWH7" s="642"/>
      <c r="HWI7" s="642"/>
      <c r="HWJ7" s="642"/>
      <c r="HWK7" s="642"/>
      <c r="HWL7" s="642"/>
      <c r="HWM7" s="642"/>
      <c r="HWN7" s="642"/>
      <c r="HWO7" s="642"/>
      <c r="HWP7" s="642"/>
      <c r="HWQ7" s="642"/>
      <c r="HWR7" s="642"/>
      <c r="HWS7" s="642"/>
      <c r="HWT7" s="642"/>
      <c r="HWU7" s="642"/>
      <c r="HWV7" s="642"/>
      <c r="HWW7" s="642"/>
      <c r="HWX7" s="642"/>
      <c r="HWY7" s="642"/>
      <c r="HWZ7" s="642"/>
      <c r="HXA7" s="642"/>
      <c r="HXB7" s="642"/>
      <c r="HXC7" s="642"/>
      <c r="HXD7" s="642"/>
      <c r="HXE7" s="642"/>
      <c r="HXF7" s="642"/>
      <c r="HXG7" s="642"/>
      <c r="HXH7" s="642"/>
      <c r="HXI7" s="642"/>
      <c r="HXJ7" s="642"/>
      <c r="HXK7" s="642"/>
      <c r="HXL7" s="642"/>
      <c r="HXM7" s="642"/>
      <c r="HXN7" s="642"/>
      <c r="HXO7" s="642"/>
      <c r="HXP7" s="642"/>
      <c r="HXQ7" s="642"/>
      <c r="HXR7" s="642"/>
      <c r="HXS7" s="642"/>
      <c r="HXT7" s="642"/>
      <c r="HXU7" s="642"/>
      <c r="HXV7" s="642"/>
      <c r="HXW7" s="642"/>
      <c r="HXX7" s="642"/>
      <c r="HXY7" s="642"/>
      <c r="HXZ7" s="642"/>
      <c r="HYA7" s="642"/>
      <c r="HYB7" s="642"/>
      <c r="HYC7" s="642"/>
      <c r="HYD7" s="642"/>
      <c r="HYE7" s="642"/>
      <c r="HYF7" s="642"/>
      <c r="HYG7" s="642"/>
      <c r="HYH7" s="642"/>
      <c r="HYI7" s="642"/>
      <c r="HYJ7" s="642"/>
      <c r="HYK7" s="642"/>
      <c r="HYL7" s="642"/>
      <c r="HYM7" s="642"/>
      <c r="HYN7" s="642"/>
      <c r="HYO7" s="642"/>
      <c r="HYP7" s="642"/>
      <c r="HYQ7" s="642"/>
      <c r="HYR7" s="642"/>
      <c r="HYS7" s="642"/>
      <c r="HYT7" s="642"/>
      <c r="HYU7" s="642"/>
      <c r="HYV7" s="642"/>
      <c r="HYW7" s="642"/>
      <c r="HYX7" s="642"/>
      <c r="HYY7" s="642"/>
      <c r="HYZ7" s="642"/>
      <c r="HZA7" s="642"/>
      <c r="HZB7" s="642"/>
      <c r="HZC7" s="642"/>
      <c r="HZD7" s="642"/>
      <c r="HZE7" s="642"/>
      <c r="HZF7" s="642"/>
      <c r="HZG7" s="642"/>
      <c r="HZH7" s="642"/>
      <c r="HZI7" s="642"/>
      <c r="HZJ7" s="642"/>
      <c r="HZK7" s="642"/>
      <c r="HZL7" s="642"/>
      <c r="HZM7" s="642"/>
      <c r="HZN7" s="642"/>
      <c r="HZO7" s="642"/>
      <c r="HZP7" s="642"/>
      <c r="HZQ7" s="642"/>
      <c r="HZR7" s="642"/>
      <c r="HZS7" s="642"/>
      <c r="HZT7" s="642"/>
      <c r="HZU7" s="642"/>
      <c r="HZV7" s="642"/>
      <c r="HZW7" s="642"/>
      <c r="HZX7" s="642"/>
      <c r="HZY7" s="642"/>
      <c r="HZZ7" s="642"/>
      <c r="IAA7" s="642"/>
      <c r="IAB7" s="642"/>
      <c r="IAC7" s="642"/>
      <c r="IAD7" s="642"/>
      <c r="IAE7" s="642"/>
      <c r="IAF7" s="642"/>
      <c r="IAG7" s="642"/>
      <c r="IAH7" s="642"/>
      <c r="IAI7" s="642"/>
      <c r="IAJ7" s="642"/>
      <c r="IAK7" s="642"/>
      <c r="IAL7" s="642"/>
      <c r="IAM7" s="642"/>
      <c r="IAN7" s="642"/>
      <c r="IAO7" s="642"/>
      <c r="IAP7" s="642"/>
      <c r="IAQ7" s="642"/>
      <c r="IAR7" s="642"/>
      <c r="IAS7" s="642"/>
      <c r="IAT7" s="642"/>
      <c r="IAU7" s="642"/>
      <c r="IAV7" s="642"/>
      <c r="IAW7" s="642"/>
      <c r="IAX7" s="642"/>
      <c r="IAY7" s="642"/>
      <c r="IAZ7" s="642"/>
      <c r="IBA7" s="642"/>
      <c r="IBB7" s="642"/>
      <c r="IBC7" s="642"/>
      <c r="IBD7" s="642"/>
      <c r="IBE7" s="642"/>
      <c r="IBF7" s="642"/>
      <c r="IBG7" s="642"/>
      <c r="IBH7" s="642"/>
      <c r="IBI7" s="642"/>
      <c r="IBJ7" s="642"/>
      <c r="IBK7" s="642"/>
      <c r="IBL7" s="642"/>
      <c r="IBM7" s="642"/>
      <c r="IBN7" s="642"/>
      <c r="IBO7" s="642"/>
      <c r="IBP7" s="642"/>
      <c r="IBQ7" s="642"/>
      <c r="IBR7" s="642"/>
      <c r="IBS7" s="642"/>
      <c r="IBT7" s="642"/>
      <c r="IBU7" s="642"/>
      <c r="IBV7" s="642"/>
      <c r="IBW7" s="642"/>
      <c r="IBX7" s="642"/>
      <c r="IBY7" s="642"/>
      <c r="IBZ7" s="642"/>
      <c r="ICA7" s="642"/>
      <c r="ICB7" s="642"/>
      <c r="ICC7" s="642"/>
      <c r="ICD7" s="642"/>
      <c r="ICE7" s="642"/>
      <c r="ICF7" s="642"/>
      <c r="ICG7" s="642"/>
      <c r="ICH7" s="642"/>
      <c r="ICI7" s="642"/>
      <c r="ICJ7" s="642"/>
      <c r="ICK7" s="642"/>
      <c r="ICL7" s="642"/>
      <c r="ICM7" s="642"/>
      <c r="ICN7" s="642"/>
      <c r="ICO7" s="642"/>
      <c r="ICP7" s="642"/>
      <c r="ICQ7" s="642"/>
      <c r="ICR7" s="642"/>
      <c r="ICS7" s="642"/>
      <c r="ICT7" s="642"/>
      <c r="ICU7" s="642"/>
      <c r="ICV7" s="642"/>
      <c r="ICW7" s="642"/>
      <c r="ICX7" s="642"/>
      <c r="ICY7" s="642"/>
      <c r="ICZ7" s="642"/>
      <c r="IDA7" s="642"/>
      <c r="IDB7" s="642"/>
      <c r="IDC7" s="642"/>
      <c r="IDD7" s="642"/>
      <c r="IDE7" s="642"/>
      <c r="IDF7" s="642"/>
      <c r="IDG7" s="642"/>
      <c r="IDH7" s="642"/>
      <c r="IDI7" s="642"/>
      <c r="IDJ7" s="642"/>
      <c r="IDK7" s="642"/>
      <c r="IDL7" s="642"/>
      <c r="IDM7" s="642"/>
      <c r="IDN7" s="642"/>
      <c r="IDO7" s="642"/>
      <c r="IDP7" s="642"/>
      <c r="IDQ7" s="642"/>
      <c r="IDR7" s="642"/>
      <c r="IDS7" s="642"/>
      <c r="IDT7" s="642"/>
      <c r="IDU7" s="642"/>
      <c r="IDV7" s="642"/>
      <c r="IDW7" s="642"/>
      <c r="IDX7" s="642"/>
      <c r="IDY7" s="642"/>
      <c r="IDZ7" s="642"/>
      <c r="IEA7" s="642"/>
      <c r="IEB7" s="642"/>
      <c r="IEC7" s="642"/>
      <c r="IED7" s="642"/>
      <c r="IEE7" s="642"/>
      <c r="IEF7" s="642"/>
      <c r="IEG7" s="642"/>
      <c r="IEH7" s="642"/>
      <c r="IEI7" s="642"/>
      <c r="IEJ7" s="642"/>
      <c r="IEK7" s="642"/>
      <c r="IEL7" s="642"/>
      <c r="IEM7" s="642"/>
      <c r="IEN7" s="642"/>
      <c r="IEO7" s="642"/>
      <c r="IEP7" s="642"/>
      <c r="IEQ7" s="642"/>
      <c r="IER7" s="642"/>
      <c r="IES7" s="642"/>
      <c r="IET7" s="642"/>
      <c r="IEU7" s="642"/>
      <c r="IEV7" s="642"/>
      <c r="IEW7" s="642"/>
      <c r="IEX7" s="642"/>
      <c r="IEY7" s="642"/>
      <c r="IEZ7" s="642"/>
      <c r="IFA7" s="642"/>
      <c r="IFB7" s="642"/>
      <c r="IFC7" s="642"/>
      <c r="IFD7" s="642"/>
      <c r="IFE7" s="642"/>
      <c r="IFF7" s="642"/>
      <c r="IFG7" s="642"/>
      <c r="IFH7" s="642"/>
      <c r="IFI7" s="642"/>
      <c r="IFJ7" s="642"/>
      <c r="IFK7" s="642"/>
      <c r="IFL7" s="642"/>
      <c r="IFM7" s="642"/>
      <c r="IFN7" s="642"/>
      <c r="IFO7" s="642"/>
      <c r="IFP7" s="642"/>
      <c r="IFQ7" s="642"/>
      <c r="IFR7" s="642"/>
      <c r="IFS7" s="642"/>
      <c r="IFT7" s="642"/>
      <c r="IFU7" s="642"/>
      <c r="IFV7" s="642"/>
      <c r="IFW7" s="642"/>
      <c r="IFX7" s="642"/>
      <c r="IFY7" s="642"/>
      <c r="IFZ7" s="642"/>
      <c r="IGA7" s="642"/>
      <c r="IGB7" s="642"/>
      <c r="IGC7" s="642"/>
      <c r="IGD7" s="642"/>
      <c r="IGE7" s="642"/>
      <c r="IGF7" s="642"/>
      <c r="IGG7" s="642"/>
      <c r="IGH7" s="642"/>
      <c r="IGI7" s="642"/>
      <c r="IGJ7" s="642"/>
      <c r="IGK7" s="642"/>
      <c r="IGL7" s="642"/>
      <c r="IGM7" s="642"/>
      <c r="IGN7" s="642"/>
      <c r="IGO7" s="642"/>
      <c r="IGP7" s="642"/>
      <c r="IGQ7" s="642"/>
      <c r="IGR7" s="642"/>
      <c r="IGS7" s="642"/>
      <c r="IGT7" s="642"/>
      <c r="IGU7" s="642"/>
      <c r="IGV7" s="642"/>
      <c r="IGW7" s="642"/>
      <c r="IGX7" s="642"/>
      <c r="IGY7" s="642"/>
      <c r="IGZ7" s="642"/>
      <c r="IHA7" s="642"/>
      <c r="IHB7" s="642"/>
      <c r="IHC7" s="642"/>
      <c r="IHD7" s="642"/>
      <c r="IHE7" s="642"/>
      <c r="IHF7" s="642"/>
      <c r="IHG7" s="642"/>
      <c r="IHH7" s="642"/>
      <c r="IHI7" s="642"/>
      <c r="IHJ7" s="642"/>
      <c r="IHK7" s="642"/>
      <c r="IHL7" s="642"/>
      <c r="IHM7" s="642"/>
      <c r="IHN7" s="642"/>
      <c r="IHO7" s="642"/>
      <c r="IHP7" s="642"/>
      <c r="IHQ7" s="642"/>
      <c r="IHR7" s="642"/>
      <c r="IHS7" s="642"/>
      <c r="IHT7" s="642"/>
      <c r="IHU7" s="642"/>
      <c r="IHV7" s="642"/>
      <c r="IHW7" s="642"/>
      <c r="IHX7" s="642"/>
      <c r="IHY7" s="642"/>
      <c r="IHZ7" s="642"/>
      <c r="IIA7" s="642"/>
      <c r="IIB7" s="642"/>
      <c r="IIC7" s="642"/>
      <c r="IID7" s="642"/>
      <c r="IIE7" s="642"/>
      <c r="IIF7" s="642"/>
      <c r="IIG7" s="642"/>
      <c r="IIH7" s="642"/>
      <c r="III7" s="642"/>
      <c r="IIJ7" s="642"/>
      <c r="IIK7" s="642"/>
      <c r="IIL7" s="642"/>
      <c r="IIM7" s="642"/>
      <c r="IIN7" s="642"/>
      <c r="IIO7" s="642"/>
      <c r="IIP7" s="642"/>
      <c r="IIQ7" s="642"/>
      <c r="IIR7" s="642"/>
      <c r="IIS7" s="642"/>
      <c r="IIT7" s="642"/>
      <c r="IIU7" s="642"/>
      <c r="IIV7" s="642"/>
      <c r="IIW7" s="642"/>
      <c r="IIX7" s="642"/>
      <c r="IIY7" s="642"/>
      <c r="IIZ7" s="642"/>
      <c r="IJA7" s="642"/>
      <c r="IJB7" s="642"/>
      <c r="IJC7" s="642"/>
      <c r="IJD7" s="642"/>
      <c r="IJE7" s="642"/>
      <c r="IJF7" s="642"/>
      <c r="IJG7" s="642"/>
      <c r="IJH7" s="642"/>
      <c r="IJI7" s="642"/>
      <c r="IJJ7" s="642"/>
      <c r="IJK7" s="642"/>
      <c r="IJL7" s="642"/>
      <c r="IJM7" s="642"/>
      <c r="IJN7" s="642"/>
      <c r="IJO7" s="642"/>
      <c r="IJP7" s="642"/>
      <c r="IJQ7" s="642"/>
      <c r="IJR7" s="642"/>
      <c r="IJS7" s="642"/>
      <c r="IJT7" s="642"/>
      <c r="IJU7" s="642"/>
      <c r="IJV7" s="642"/>
      <c r="IJW7" s="642"/>
      <c r="IJX7" s="642"/>
      <c r="IJY7" s="642"/>
      <c r="IJZ7" s="642"/>
      <c r="IKA7" s="642"/>
      <c r="IKB7" s="642"/>
      <c r="IKC7" s="642"/>
      <c r="IKD7" s="642"/>
      <c r="IKE7" s="642"/>
      <c r="IKF7" s="642"/>
      <c r="IKG7" s="642"/>
      <c r="IKH7" s="642"/>
      <c r="IKI7" s="642"/>
      <c r="IKJ7" s="642"/>
      <c r="IKK7" s="642"/>
      <c r="IKL7" s="642"/>
      <c r="IKM7" s="642"/>
      <c r="IKN7" s="642"/>
      <c r="IKO7" s="642"/>
      <c r="IKP7" s="642"/>
      <c r="IKQ7" s="642"/>
      <c r="IKR7" s="642"/>
      <c r="IKS7" s="642"/>
      <c r="IKT7" s="642"/>
      <c r="IKU7" s="642"/>
      <c r="IKV7" s="642"/>
      <c r="IKW7" s="642"/>
      <c r="IKX7" s="642"/>
      <c r="IKY7" s="642"/>
      <c r="IKZ7" s="642"/>
      <c r="ILA7" s="642"/>
      <c r="ILB7" s="642"/>
      <c r="ILC7" s="642"/>
      <c r="ILD7" s="642"/>
      <c r="ILE7" s="642"/>
      <c r="ILF7" s="642"/>
      <c r="ILG7" s="642"/>
      <c r="ILH7" s="642"/>
      <c r="ILI7" s="642"/>
      <c r="ILJ7" s="642"/>
      <c r="ILK7" s="642"/>
      <c r="ILL7" s="642"/>
      <c r="ILM7" s="642"/>
      <c r="ILN7" s="642"/>
      <c r="ILO7" s="642"/>
      <c r="ILP7" s="642"/>
      <c r="ILQ7" s="642"/>
      <c r="ILR7" s="642"/>
      <c r="ILS7" s="642"/>
      <c r="ILT7" s="642"/>
      <c r="ILU7" s="642"/>
      <c r="ILV7" s="642"/>
      <c r="ILW7" s="642"/>
      <c r="ILX7" s="642"/>
      <c r="ILY7" s="642"/>
      <c r="ILZ7" s="642"/>
      <c r="IMA7" s="642"/>
      <c r="IMB7" s="642"/>
      <c r="IMC7" s="642"/>
      <c r="IMD7" s="642"/>
      <c r="IME7" s="642"/>
      <c r="IMF7" s="642"/>
      <c r="IMG7" s="642"/>
      <c r="IMH7" s="642"/>
      <c r="IMI7" s="642"/>
      <c r="IMJ7" s="642"/>
      <c r="IMK7" s="642"/>
      <c r="IML7" s="642"/>
      <c r="IMM7" s="642"/>
      <c r="IMN7" s="642"/>
      <c r="IMO7" s="642"/>
      <c r="IMP7" s="642"/>
      <c r="IMQ7" s="642"/>
      <c r="IMR7" s="642"/>
      <c r="IMS7" s="642"/>
      <c r="IMT7" s="642"/>
      <c r="IMU7" s="642"/>
      <c r="IMV7" s="642"/>
      <c r="IMW7" s="642"/>
      <c r="IMX7" s="642"/>
      <c r="IMY7" s="642"/>
      <c r="IMZ7" s="642"/>
      <c r="INA7" s="642"/>
      <c r="INB7" s="642"/>
      <c r="INC7" s="642"/>
      <c r="IND7" s="642"/>
      <c r="INE7" s="642"/>
      <c r="INF7" s="642"/>
      <c r="ING7" s="642"/>
      <c r="INH7" s="642"/>
      <c r="INI7" s="642"/>
      <c r="INJ7" s="642"/>
      <c r="INK7" s="642"/>
      <c r="INL7" s="642"/>
      <c r="INM7" s="642"/>
      <c r="INN7" s="642"/>
      <c r="INO7" s="642"/>
      <c r="INP7" s="642"/>
      <c r="INQ7" s="642"/>
      <c r="INR7" s="642"/>
      <c r="INS7" s="642"/>
      <c r="INT7" s="642"/>
      <c r="INU7" s="642"/>
      <c r="INV7" s="642"/>
      <c r="INW7" s="642"/>
      <c r="INX7" s="642"/>
      <c r="INY7" s="642"/>
      <c r="INZ7" s="642"/>
      <c r="IOA7" s="642"/>
      <c r="IOB7" s="642"/>
      <c r="IOC7" s="642"/>
      <c r="IOD7" s="642"/>
      <c r="IOE7" s="642"/>
      <c r="IOF7" s="642"/>
      <c r="IOG7" s="642"/>
      <c r="IOH7" s="642"/>
      <c r="IOI7" s="642"/>
      <c r="IOJ7" s="642"/>
      <c r="IOK7" s="642"/>
      <c r="IOL7" s="642"/>
      <c r="IOM7" s="642"/>
      <c r="ION7" s="642"/>
      <c r="IOO7" s="642"/>
      <c r="IOP7" s="642"/>
      <c r="IOQ7" s="642"/>
      <c r="IOR7" s="642"/>
      <c r="IOS7" s="642"/>
      <c r="IOT7" s="642"/>
      <c r="IOU7" s="642"/>
      <c r="IOV7" s="642"/>
      <c r="IOW7" s="642"/>
      <c r="IOX7" s="642"/>
      <c r="IOY7" s="642"/>
      <c r="IOZ7" s="642"/>
      <c r="IPA7" s="642"/>
      <c r="IPB7" s="642"/>
      <c r="IPC7" s="642"/>
      <c r="IPD7" s="642"/>
      <c r="IPE7" s="642"/>
      <c r="IPF7" s="642"/>
      <c r="IPG7" s="642"/>
      <c r="IPH7" s="642"/>
      <c r="IPI7" s="642"/>
      <c r="IPJ7" s="642"/>
      <c r="IPK7" s="642"/>
      <c r="IPL7" s="642"/>
      <c r="IPM7" s="642"/>
      <c r="IPN7" s="642"/>
      <c r="IPO7" s="642"/>
      <c r="IPP7" s="642"/>
      <c r="IPQ7" s="642"/>
      <c r="IPR7" s="642"/>
      <c r="IPS7" s="642"/>
      <c r="IPT7" s="642"/>
      <c r="IPU7" s="642"/>
      <c r="IPV7" s="642"/>
      <c r="IPW7" s="642"/>
      <c r="IPX7" s="642"/>
      <c r="IPY7" s="642"/>
      <c r="IPZ7" s="642"/>
      <c r="IQA7" s="642"/>
      <c r="IQB7" s="642"/>
      <c r="IQC7" s="642"/>
      <c r="IQD7" s="642"/>
      <c r="IQE7" s="642"/>
      <c r="IQF7" s="642"/>
      <c r="IQG7" s="642"/>
      <c r="IQH7" s="642"/>
      <c r="IQI7" s="642"/>
      <c r="IQJ7" s="642"/>
      <c r="IQK7" s="642"/>
      <c r="IQL7" s="642"/>
      <c r="IQM7" s="642"/>
      <c r="IQN7" s="642"/>
      <c r="IQO7" s="642"/>
      <c r="IQP7" s="642"/>
      <c r="IQQ7" s="642"/>
      <c r="IQR7" s="642"/>
      <c r="IQS7" s="642"/>
      <c r="IQT7" s="642"/>
      <c r="IQU7" s="642"/>
      <c r="IQV7" s="642"/>
      <c r="IQW7" s="642"/>
      <c r="IQX7" s="642"/>
      <c r="IQY7" s="642"/>
      <c r="IQZ7" s="642"/>
      <c r="IRA7" s="642"/>
      <c r="IRB7" s="642"/>
      <c r="IRC7" s="642"/>
      <c r="IRD7" s="642"/>
      <c r="IRE7" s="642"/>
      <c r="IRF7" s="642"/>
      <c r="IRG7" s="642"/>
      <c r="IRH7" s="642"/>
      <c r="IRI7" s="642"/>
      <c r="IRJ7" s="642"/>
      <c r="IRK7" s="642"/>
      <c r="IRL7" s="642"/>
      <c r="IRM7" s="642"/>
      <c r="IRN7" s="642"/>
      <c r="IRO7" s="642"/>
      <c r="IRP7" s="642"/>
      <c r="IRQ7" s="642"/>
      <c r="IRR7" s="642"/>
      <c r="IRS7" s="642"/>
      <c r="IRT7" s="642"/>
      <c r="IRU7" s="642"/>
      <c r="IRV7" s="642"/>
      <c r="IRW7" s="642"/>
      <c r="IRX7" s="642"/>
      <c r="IRY7" s="642"/>
      <c r="IRZ7" s="642"/>
      <c r="ISA7" s="642"/>
      <c r="ISB7" s="642"/>
      <c r="ISC7" s="642"/>
      <c r="ISD7" s="642"/>
      <c r="ISE7" s="642"/>
      <c r="ISF7" s="642"/>
      <c r="ISG7" s="642"/>
      <c r="ISH7" s="642"/>
      <c r="ISI7" s="642"/>
      <c r="ISJ7" s="642"/>
      <c r="ISK7" s="642"/>
      <c r="ISL7" s="642"/>
      <c r="ISM7" s="642"/>
      <c r="ISN7" s="642"/>
      <c r="ISO7" s="642"/>
      <c r="ISP7" s="642"/>
      <c r="ISQ7" s="642"/>
      <c r="ISR7" s="642"/>
      <c r="ISS7" s="642"/>
      <c r="IST7" s="642"/>
      <c r="ISU7" s="642"/>
      <c r="ISV7" s="642"/>
      <c r="ISW7" s="642"/>
      <c r="ISX7" s="642"/>
      <c r="ISY7" s="642"/>
      <c r="ISZ7" s="642"/>
      <c r="ITA7" s="642"/>
      <c r="ITB7" s="642"/>
      <c r="ITC7" s="642"/>
      <c r="ITD7" s="642"/>
      <c r="ITE7" s="642"/>
      <c r="ITF7" s="642"/>
      <c r="ITG7" s="642"/>
      <c r="ITH7" s="642"/>
      <c r="ITI7" s="642"/>
      <c r="ITJ7" s="642"/>
      <c r="ITK7" s="642"/>
      <c r="ITL7" s="642"/>
      <c r="ITM7" s="642"/>
      <c r="ITN7" s="642"/>
      <c r="ITO7" s="642"/>
      <c r="ITP7" s="642"/>
      <c r="ITQ7" s="642"/>
      <c r="ITR7" s="642"/>
      <c r="ITS7" s="642"/>
      <c r="ITT7" s="642"/>
      <c r="ITU7" s="642"/>
      <c r="ITV7" s="642"/>
      <c r="ITW7" s="642"/>
      <c r="ITX7" s="642"/>
      <c r="ITY7" s="642"/>
      <c r="ITZ7" s="642"/>
      <c r="IUA7" s="642"/>
      <c r="IUB7" s="642"/>
      <c r="IUC7" s="642"/>
      <c r="IUD7" s="642"/>
      <c r="IUE7" s="642"/>
      <c r="IUF7" s="642"/>
      <c r="IUG7" s="642"/>
      <c r="IUH7" s="642"/>
      <c r="IUI7" s="642"/>
      <c r="IUJ7" s="642"/>
      <c r="IUK7" s="642"/>
      <c r="IUL7" s="642"/>
      <c r="IUM7" s="642"/>
      <c r="IUN7" s="642"/>
      <c r="IUO7" s="642"/>
      <c r="IUP7" s="642"/>
      <c r="IUQ7" s="642"/>
      <c r="IUR7" s="642"/>
      <c r="IUS7" s="642"/>
      <c r="IUT7" s="642"/>
      <c r="IUU7" s="642"/>
      <c r="IUV7" s="642"/>
      <c r="IUW7" s="642"/>
      <c r="IUX7" s="642"/>
      <c r="IUY7" s="642"/>
      <c r="IUZ7" s="642"/>
      <c r="IVA7" s="642"/>
      <c r="IVB7" s="642"/>
      <c r="IVC7" s="642"/>
      <c r="IVD7" s="642"/>
      <c r="IVE7" s="642"/>
      <c r="IVF7" s="642"/>
      <c r="IVG7" s="642"/>
      <c r="IVH7" s="642"/>
      <c r="IVI7" s="642"/>
      <c r="IVJ7" s="642"/>
      <c r="IVK7" s="642"/>
      <c r="IVL7" s="642"/>
      <c r="IVM7" s="642"/>
      <c r="IVN7" s="642"/>
      <c r="IVO7" s="642"/>
      <c r="IVP7" s="642"/>
      <c r="IVQ7" s="642"/>
      <c r="IVR7" s="642"/>
      <c r="IVS7" s="642"/>
      <c r="IVT7" s="642"/>
      <c r="IVU7" s="642"/>
      <c r="IVV7" s="642"/>
      <c r="IVW7" s="642"/>
      <c r="IVX7" s="642"/>
      <c r="IVY7" s="642"/>
      <c r="IVZ7" s="642"/>
      <c r="IWA7" s="642"/>
      <c r="IWB7" s="642"/>
      <c r="IWC7" s="642"/>
      <c r="IWD7" s="642"/>
      <c r="IWE7" s="642"/>
      <c r="IWF7" s="642"/>
      <c r="IWG7" s="642"/>
      <c r="IWH7" s="642"/>
      <c r="IWI7" s="642"/>
      <c r="IWJ7" s="642"/>
      <c r="IWK7" s="642"/>
      <c r="IWL7" s="642"/>
      <c r="IWM7" s="642"/>
      <c r="IWN7" s="642"/>
      <c r="IWO7" s="642"/>
      <c r="IWP7" s="642"/>
      <c r="IWQ7" s="642"/>
      <c r="IWR7" s="642"/>
      <c r="IWS7" s="642"/>
      <c r="IWT7" s="642"/>
      <c r="IWU7" s="642"/>
      <c r="IWV7" s="642"/>
      <c r="IWW7" s="642"/>
      <c r="IWX7" s="642"/>
      <c r="IWY7" s="642"/>
      <c r="IWZ7" s="642"/>
      <c r="IXA7" s="642"/>
      <c r="IXB7" s="642"/>
      <c r="IXC7" s="642"/>
      <c r="IXD7" s="642"/>
      <c r="IXE7" s="642"/>
      <c r="IXF7" s="642"/>
      <c r="IXG7" s="642"/>
      <c r="IXH7" s="642"/>
      <c r="IXI7" s="642"/>
      <c r="IXJ7" s="642"/>
      <c r="IXK7" s="642"/>
      <c r="IXL7" s="642"/>
      <c r="IXM7" s="642"/>
      <c r="IXN7" s="642"/>
      <c r="IXO7" s="642"/>
      <c r="IXP7" s="642"/>
      <c r="IXQ7" s="642"/>
      <c r="IXR7" s="642"/>
      <c r="IXS7" s="642"/>
      <c r="IXT7" s="642"/>
      <c r="IXU7" s="642"/>
      <c r="IXV7" s="642"/>
      <c r="IXW7" s="642"/>
      <c r="IXX7" s="642"/>
      <c r="IXY7" s="642"/>
      <c r="IXZ7" s="642"/>
      <c r="IYA7" s="642"/>
      <c r="IYB7" s="642"/>
      <c r="IYC7" s="642"/>
      <c r="IYD7" s="642"/>
      <c r="IYE7" s="642"/>
      <c r="IYF7" s="642"/>
      <c r="IYG7" s="642"/>
      <c r="IYH7" s="642"/>
      <c r="IYI7" s="642"/>
      <c r="IYJ7" s="642"/>
      <c r="IYK7" s="642"/>
      <c r="IYL7" s="642"/>
      <c r="IYM7" s="642"/>
      <c r="IYN7" s="642"/>
      <c r="IYO7" s="642"/>
      <c r="IYP7" s="642"/>
      <c r="IYQ7" s="642"/>
      <c r="IYR7" s="642"/>
      <c r="IYS7" s="642"/>
      <c r="IYT7" s="642"/>
      <c r="IYU7" s="642"/>
      <c r="IYV7" s="642"/>
      <c r="IYW7" s="642"/>
      <c r="IYX7" s="642"/>
      <c r="IYY7" s="642"/>
      <c r="IYZ7" s="642"/>
      <c r="IZA7" s="642"/>
      <c r="IZB7" s="642"/>
      <c r="IZC7" s="642"/>
      <c r="IZD7" s="642"/>
      <c r="IZE7" s="642"/>
      <c r="IZF7" s="642"/>
      <c r="IZG7" s="642"/>
      <c r="IZH7" s="642"/>
      <c r="IZI7" s="642"/>
      <c r="IZJ7" s="642"/>
      <c r="IZK7" s="642"/>
      <c r="IZL7" s="642"/>
      <c r="IZM7" s="642"/>
      <c r="IZN7" s="642"/>
      <c r="IZO7" s="642"/>
      <c r="IZP7" s="642"/>
      <c r="IZQ7" s="642"/>
      <c r="IZR7" s="642"/>
      <c r="IZS7" s="642"/>
      <c r="IZT7" s="642"/>
      <c r="IZU7" s="642"/>
      <c r="IZV7" s="642"/>
      <c r="IZW7" s="642"/>
      <c r="IZX7" s="642"/>
      <c r="IZY7" s="642"/>
      <c r="IZZ7" s="642"/>
      <c r="JAA7" s="642"/>
      <c r="JAB7" s="642"/>
      <c r="JAC7" s="642"/>
      <c r="JAD7" s="642"/>
      <c r="JAE7" s="642"/>
      <c r="JAF7" s="642"/>
      <c r="JAG7" s="642"/>
      <c r="JAH7" s="642"/>
      <c r="JAI7" s="642"/>
      <c r="JAJ7" s="642"/>
      <c r="JAK7" s="642"/>
      <c r="JAL7" s="642"/>
      <c r="JAM7" s="642"/>
      <c r="JAN7" s="642"/>
      <c r="JAO7" s="642"/>
      <c r="JAP7" s="642"/>
      <c r="JAQ7" s="642"/>
      <c r="JAR7" s="642"/>
      <c r="JAS7" s="642"/>
      <c r="JAT7" s="642"/>
      <c r="JAU7" s="642"/>
      <c r="JAV7" s="642"/>
      <c r="JAW7" s="642"/>
      <c r="JAX7" s="642"/>
      <c r="JAY7" s="642"/>
      <c r="JAZ7" s="642"/>
      <c r="JBA7" s="642"/>
      <c r="JBB7" s="642"/>
      <c r="JBC7" s="642"/>
      <c r="JBD7" s="642"/>
      <c r="JBE7" s="642"/>
      <c r="JBF7" s="642"/>
      <c r="JBG7" s="642"/>
      <c r="JBH7" s="642"/>
      <c r="JBI7" s="642"/>
      <c r="JBJ7" s="642"/>
      <c r="JBK7" s="642"/>
      <c r="JBL7" s="642"/>
      <c r="JBM7" s="642"/>
      <c r="JBN7" s="642"/>
      <c r="JBO7" s="642"/>
      <c r="JBP7" s="642"/>
      <c r="JBQ7" s="642"/>
      <c r="JBR7" s="642"/>
      <c r="JBS7" s="642"/>
      <c r="JBT7" s="642"/>
      <c r="JBU7" s="642"/>
      <c r="JBV7" s="642"/>
      <c r="JBW7" s="642"/>
      <c r="JBX7" s="642"/>
      <c r="JBY7" s="642"/>
      <c r="JBZ7" s="642"/>
      <c r="JCA7" s="642"/>
      <c r="JCB7" s="642"/>
      <c r="JCC7" s="642"/>
      <c r="JCD7" s="642"/>
      <c r="JCE7" s="642"/>
      <c r="JCF7" s="642"/>
      <c r="JCG7" s="642"/>
      <c r="JCH7" s="642"/>
      <c r="JCI7" s="642"/>
      <c r="JCJ7" s="642"/>
      <c r="JCK7" s="642"/>
      <c r="JCL7" s="642"/>
      <c r="JCM7" s="642"/>
      <c r="JCN7" s="642"/>
      <c r="JCO7" s="642"/>
      <c r="JCP7" s="642"/>
      <c r="JCQ7" s="642"/>
      <c r="JCR7" s="642"/>
      <c r="JCS7" s="642"/>
      <c r="JCT7" s="642"/>
      <c r="JCU7" s="642"/>
      <c r="JCV7" s="642"/>
      <c r="JCW7" s="642"/>
      <c r="JCX7" s="642"/>
      <c r="JCY7" s="642"/>
      <c r="JCZ7" s="642"/>
      <c r="JDA7" s="642"/>
      <c r="JDB7" s="642"/>
      <c r="JDC7" s="642"/>
      <c r="JDD7" s="642"/>
      <c r="JDE7" s="642"/>
      <c r="JDF7" s="642"/>
      <c r="JDG7" s="642"/>
      <c r="JDH7" s="642"/>
      <c r="JDI7" s="642"/>
      <c r="JDJ7" s="642"/>
      <c r="JDK7" s="642"/>
      <c r="JDL7" s="642"/>
      <c r="JDM7" s="642"/>
      <c r="JDN7" s="642"/>
      <c r="JDO7" s="642"/>
      <c r="JDP7" s="642"/>
      <c r="JDQ7" s="642"/>
      <c r="JDR7" s="642"/>
      <c r="JDS7" s="642"/>
      <c r="JDT7" s="642"/>
      <c r="JDU7" s="642"/>
      <c r="JDV7" s="642"/>
      <c r="JDW7" s="642"/>
      <c r="JDX7" s="642"/>
      <c r="JDY7" s="642"/>
      <c r="JDZ7" s="642"/>
      <c r="JEA7" s="642"/>
      <c r="JEB7" s="642"/>
      <c r="JEC7" s="642"/>
      <c r="JED7" s="642"/>
      <c r="JEE7" s="642"/>
      <c r="JEF7" s="642"/>
      <c r="JEG7" s="642"/>
      <c r="JEH7" s="642"/>
      <c r="JEI7" s="642"/>
      <c r="JEJ7" s="642"/>
      <c r="JEK7" s="642"/>
      <c r="JEL7" s="642"/>
      <c r="JEM7" s="642"/>
      <c r="JEN7" s="642"/>
      <c r="JEO7" s="642"/>
      <c r="JEP7" s="642"/>
      <c r="JEQ7" s="642"/>
      <c r="JER7" s="642"/>
      <c r="JES7" s="642"/>
      <c r="JET7" s="642"/>
      <c r="JEU7" s="642"/>
      <c r="JEV7" s="642"/>
      <c r="JEW7" s="642"/>
      <c r="JEX7" s="642"/>
      <c r="JEY7" s="642"/>
      <c r="JEZ7" s="642"/>
      <c r="JFA7" s="642"/>
      <c r="JFB7" s="642"/>
      <c r="JFC7" s="642"/>
      <c r="JFD7" s="642"/>
      <c r="JFE7" s="642"/>
      <c r="JFF7" s="642"/>
      <c r="JFG7" s="642"/>
      <c r="JFH7" s="642"/>
      <c r="JFI7" s="642"/>
      <c r="JFJ7" s="642"/>
      <c r="JFK7" s="642"/>
      <c r="JFL7" s="642"/>
      <c r="JFM7" s="642"/>
      <c r="JFN7" s="642"/>
      <c r="JFO7" s="642"/>
      <c r="JFP7" s="642"/>
      <c r="JFQ7" s="642"/>
      <c r="JFR7" s="642"/>
      <c r="JFS7" s="642"/>
      <c r="JFT7" s="642"/>
      <c r="JFU7" s="642"/>
      <c r="JFV7" s="642"/>
      <c r="JFW7" s="642"/>
      <c r="JFX7" s="642"/>
      <c r="JFY7" s="642"/>
      <c r="JFZ7" s="642"/>
      <c r="JGA7" s="642"/>
      <c r="JGB7" s="642"/>
      <c r="JGC7" s="642"/>
      <c r="JGD7" s="642"/>
      <c r="JGE7" s="642"/>
      <c r="JGF7" s="642"/>
      <c r="JGG7" s="642"/>
      <c r="JGH7" s="642"/>
      <c r="JGI7" s="642"/>
      <c r="JGJ7" s="642"/>
      <c r="JGK7" s="642"/>
      <c r="JGL7" s="642"/>
      <c r="JGM7" s="642"/>
      <c r="JGN7" s="642"/>
      <c r="JGO7" s="642"/>
      <c r="JGP7" s="642"/>
      <c r="JGQ7" s="642"/>
      <c r="JGR7" s="642"/>
      <c r="JGS7" s="642"/>
      <c r="JGT7" s="642"/>
      <c r="JGU7" s="642"/>
      <c r="JGV7" s="642"/>
      <c r="JGW7" s="642"/>
      <c r="JGX7" s="642"/>
      <c r="JGY7" s="642"/>
      <c r="JGZ7" s="642"/>
      <c r="JHA7" s="642"/>
      <c r="JHB7" s="642"/>
      <c r="JHC7" s="642"/>
      <c r="JHD7" s="642"/>
      <c r="JHE7" s="642"/>
      <c r="JHF7" s="642"/>
      <c r="JHG7" s="642"/>
      <c r="JHH7" s="642"/>
      <c r="JHI7" s="642"/>
      <c r="JHJ7" s="642"/>
      <c r="JHK7" s="642"/>
      <c r="JHL7" s="642"/>
      <c r="JHM7" s="642"/>
      <c r="JHN7" s="642"/>
      <c r="JHO7" s="642"/>
      <c r="JHP7" s="642"/>
      <c r="JHQ7" s="642"/>
      <c r="JHR7" s="642"/>
      <c r="JHS7" s="642"/>
      <c r="JHT7" s="642"/>
      <c r="JHU7" s="642"/>
      <c r="JHV7" s="642"/>
      <c r="JHW7" s="642"/>
      <c r="JHX7" s="642"/>
      <c r="JHY7" s="642"/>
      <c r="JHZ7" s="642"/>
      <c r="JIA7" s="642"/>
      <c r="JIB7" s="642"/>
      <c r="JIC7" s="642"/>
      <c r="JID7" s="642"/>
      <c r="JIE7" s="642"/>
      <c r="JIF7" s="642"/>
      <c r="JIG7" s="642"/>
      <c r="JIH7" s="642"/>
      <c r="JII7" s="642"/>
      <c r="JIJ7" s="642"/>
      <c r="JIK7" s="642"/>
      <c r="JIL7" s="642"/>
      <c r="JIM7" s="642"/>
      <c r="JIN7" s="642"/>
      <c r="JIO7" s="642"/>
      <c r="JIP7" s="642"/>
      <c r="JIQ7" s="642"/>
      <c r="JIR7" s="642"/>
      <c r="JIS7" s="642"/>
      <c r="JIT7" s="642"/>
      <c r="JIU7" s="642"/>
      <c r="JIV7" s="642"/>
      <c r="JIW7" s="642"/>
      <c r="JIX7" s="642"/>
      <c r="JIY7" s="642"/>
      <c r="JIZ7" s="642"/>
      <c r="JJA7" s="642"/>
      <c r="JJB7" s="642"/>
      <c r="JJC7" s="642"/>
      <c r="JJD7" s="642"/>
      <c r="JJE7" s="642"/>
      <c r="JJF7" s="642"/>
      <c r="JJG7" s="642"/>
      <c r="JJH7" s="642"/>
      <c r="JJI7" s="642"/>
      <c r="JJJ7" s="642"/>
      <c r="JJK7" s="642"/>
      <c r="JJL7" s="642"/>
      <c r="JJM7" s="642"/>
      <c r="JJN7" s="642"/>
      <c r="JJO7" s="642"/>
      <c r="JJP7" s="642"/>
      <c r="JJQ7" s="642"/>
      <c r="JJR7" s="642"/>
      <c r="JJS7" s="642"/>
      <c r="JJT7" s="642"/>
      <c r="JJU7" s="642"/>
      <c r="JJV7" s="642"/>
      <c r="JJW7" s="642"/>
      <c r="JJX7" s="642"/>
      <c r="JJY7" s="642"/>
      <c r="JJZ7" s="642"/>
      <c r="JKA7" s="642"/>
      <c r="JKB7" s="642"/>
      <c r="JKC7" s="642"/>
      <c r="JKD7" s="642"/>
      <c r="JKE7" s="642"/>
      <c r="JKF7" s="642"/>
      <c r="JKG7" s="642"/>
      <c r="JKH7" s="642"/>
      <c r="JKI7" s="642"/>
      <c r="JKJ7" s="642"/>
      <c r="JKK7" s="642"/>
      <c r="JKL7" s="642"/>
      <c r="JKM7" s="642"/>
      <c r="JKN7" s="642"/>
      <c r="JKO7" s="642"/>
      <c r="JKP7" s="642"/>
      <c r="JKQ7" s="642"/>
      <c r="JKR7" s="642"/>
      <c r="JKS7" s="642"/>
      <c r="JKT7" s="642"/>
      <c r="JKU7" s="642"/>
      <c r="JKV7" s="642"/>
      <c r="JKW7" s="642"/>
      <c r="JKX7" s="642"/>
      <c r="JKY7" s="642"/>
      <c r="JKZ7" s="642"/>
      <c r="JLA7" s="642"/>
      <c r="JLB7" s="642"/>
      <c r="JLC7" s="642"/>
      <c r="JLD7" s="642"/>
      <c r="JLE7" s="642"/>
      <c r="JLF7" s="642"/>
      <c r="JLG7" s="642"/>
      <c r="JLH7" s="642"/>
      <c r="JLI7" s="642"/>
      <c r="JLJ7" s="642"/>
      <c r="JLK7" s="642"/>
      <c r="JLL7" s="642"/>
      <c r="JLM7" s="642"/>
      <c r="JLN7" s="642"/>
      <c r="JLO7" s="642"/>
      <c r="JLP7" s="642"/>
      <c r="JLQ7" s="642"/>
      <c r="JLR7" s="642"/>
      <c r="JLS7" s="642"/>
      <c r="JLT7" s="642"/>
      <c r="JLU7" s="642"/>
      <c r="JLV7" s="642"/>
      <c r="JLW7" s="642"/>
      <c r="JLX7" s="642"/>
      <c r="JLY7" s="642"/>
      <c r="JLZ7" s="642"/>
      <c r="JMA7" s="642"/>
      <c r="JMB7" s="642"/>
      <c r="JMC7" s="642"/>
      <c r="JMD7" s="642"/>
      <c r="JME7" s="642"/>
      <c r="JMF7" s="642"/>
      <c r="JMG7" s="642"/>
      <c r="JMH7" s="642"/>
      <c r="JMI7" s="642"/>
      <c r="JMJ7" s="642"/>
      <c r="JMK7" s="642"/>
      <c r="JML7" s="642"/>
      <c r="JMM7" s="642"/>
      <c r="JMN7" s="642"/>
      <c r="JMO7" s="642"/>
      <c r="JMP7" s="642"/>
      <c r="JMQ7" s="642"/>
      <c r="JMR7" s="642"/>
      <c r="JMS7" s="642"/>
      <c r="JMT7" s="642"/>
      <c r="JMU7" s="642"/>
      <c r="JMV7" s="642"/>
      <c r="JMW7" s="642"/>
      <c r="JMX7" s="642"/>
      <c r="JMY7" s="642"/>
      <c r="JMZ7" s="642"/>
      <c r="JNA7" s="642"/>
      <c r="JNB7" s="642"/>
      <c r="JNC7" s="642"/>
      <c r="JND7" s="642"/>
      <c r="JNE7" s="642"/>
      <c r="JNF7" s="642"/>
      <c r="JNG7" s="642"/>
      <c r="JNH7" s="642"/>
      <c r="JNI7" s="642"/>
      <c r="JNJ7" s="642"/>
      <c r="JNK7" s="642"/>
      <c r="JNL7" s="642"/>
      <c r="JNM7" s="642"/>
      <c r="JNN7" s="642"/>
      <c r="JNO7" s="642"/>
      <c r="JNP7" s="642"/>
      <c r="JNQ7" s="642"/>
      <c r="JNR7" s="642"/>
      <c r="JNS7" s="642"/>
      <c r="JNT7" s="642"/>
      <c r="JNU7" s="642"/>
      <c r="JNV7" s="642"/>
      <c r="JNW7" s="642"/>
      <c r="JNX7" s="642"/>
      <c r="JNY7" s="642"/>
      <c r="JNZ7" s="642"/>
      <c r="JOA7" s="642"/>
      <c r="JOB7" s="642"/>
      <c r="JOC7" s="642"/>
      <c r="JOD7" s="642"/>
      <c r="JOE7" s="642"/>
      <c r="JOF7" s="642"/>
      <c r="JOG7" s="642"/>
      <c r="JOH7" s="642"/>
      <c r="JOI7" s="642"/>
      <c r="JOJ7" s="642"/>
      <c r="JOK7" s="642"/>
      <c r="JOL7" s="642"/>
      <c r="JOM7" s="642"/>
      <c r="JON7" s="642"/>
      <c r="JOO7" s="642"/>
      <c r="JOP7" s="642"/>
      <c r="JOQ7" s="642"/>
      <c r="JOR7" s="642"/>
      <c r="JOS7" s="642"/>
      <c r="JOT7" s="642"/>
      <c r="JOU7" s="642"/>
      <c r="JOV7" s="642"/>
      <c r="JOW7" s="642"/>
      <c r="JOX7" s="642"/>
      <c r="JOY7" s="642"/>
      <c r="JOZ7" s="642"/>
      <c r="JPA7" s="642"/>
      <c r="JPB7" s="642"/>
      <c r="JPC7" s="642"/>
      <c r="JPD7" s="642"/>
      <c r="JPE7" s="642"/>
      <c r="JPF7" s="642"/>
      <c r="JPG7" s="642"/>
      <c r="JPH7" s="642"/>
      <c r="JPI7" s="642"/>
      <c r="JPJ7" s="642"/>
      <c r="JPK7" s="642"/>
      <c r="JPL7" s="642"/>
      <c r="JPM7" s="642"/>
      <c r="JPN7" s="642"/>
      <c r="JPO7" s="642"/>
      <c r="JPP7" s="642"/>
      <c r="JPQ7" s="642"/>
      <c r="JPR7" s="642"/>
      <c r="JPS7" s="642"/>
      <c r="JPT7" s="642"/>
      <c r="JPU7" s="642"/>
      <c r="JPV7" s="642"/>
      <c r="JPW7" s="642"/>
      <c r="JPX7" s="642"/>
      <c r="JPY7" s="642"/>
      <c r="JPZ7" s="642"/>
      <c r="JQA7" s="642"/>
      <c r="JQB7" s="642"/>
      <c r="JQC7" s="642"/>
      <c r="JQD7" s="642"/>
      <c r="JQE7" s="642"/>
      <c r="JQF7" s="642"/>
      <c r="JQG7" s="642"/>
      <c r="JQH7" s="642"/>
      <c r="JQI7" s="642"/>
      <c r="JQJ7" s="642"/>
      <c r="JQK7" s="642"/>
      <c r="JQL7" s="642"/>
      <c r="JQM7" s="642"/>
      <c r="JQN7" s="642"/>
      <c r="JQO7" s="642"/>
      <c r="JQP7" s="642"/>
      <c r="JQQ7" s="642"/>
      <c r="JQR7" s="642"/>
      <c r="JQS7" s="642"/>
      <c r="JQT7" s="642"/>
      <c r="JQU7" s="642"/>
      <c r="JQV7" s="642"/>
      <c r="JQW7" s="642"/>
      <c r="JQX7" s="642"/>
      <c r="JQY7" s="642"/>
      <c r="JQZ7" s="642"/>
      <c r="JRA7" s="642"/>
      <c r="JRB7" s="642"/>
      <c r="JRC7" s="642"/>
      <c r="JRD7" s="642"/>
      <c r="JRE7" s="642"/>
      <c r="JRF7" s="642"/>
      <c r="JRG7" s="642"/>
      <c r="JRH7" s="642"/>
      <c r="JRI7" s="642"/>
      <c r="JRJ7" s="642"/>
      <c r="JRK7" s="642"/>
      <c r="JRL7" s="642"/>
      <c r="JRM7" s="642"/>
      <c r="JRN7" s="642"/>
      <c r="JRO7" s="642"/>
      <c r="JRP7" s="642"/>
      <c r="JRQ7" s="642"/>
      <c r="JRR7" s="642"/>
      <c r="JRS7" s="642"/>
      <c r="JRT7" s="642"/>
      <c r="JRU7" s="642"/>
      <c r="JRV7" s="642"/>
      <c r="JRW7" s="642"/>
      <c r="JRX7" s="642"/>
      <c r="JRY7" s="642"/>
      <c r="JRZ7" s="642"/>
      <c r="JSA7" s="642"/>
      <c r="JSB7" s="642"/>
      <c r="JSC7" s="642"/>
      <c r="JSD7" s="642"/>
      <c r="JSE7" s="642"/>
      <c r="JSF7" s="642"/>
      <c r="JSG7" s="642"/>
      <c r="JSH7" s="642"/>
      <c r="JSI7" s="642"/>
      <c r="JSJ7" s="642"/>
      <c r="JSK7" s="642"/>
      <c r="JSL7" s="642"/>
      <c r="JSM7" s="642"/>
      <c r="JSN7" s="642"/>
      <c r="JSO7" s="642"/>
      <c r="JSP7" s="642"/>
      <c r="JSQ7" s="642"/>
      <c r="JSR7" s="642"/>
      <c r="JSS7" s="642"/>
      <c r="JST7" s="642"/>
      <c r="JSU7" s="642"/>
      <c r="JSV7" s="642"/>
      <c r="JSW7" s="642"/>
      <c r="JSX7" s="642"/>
      <c r="JSY7" s="642"/>
      <c r="JSZ7" s="642"/>
      <c r="JTA7" s="642"/>
      <c r="JTB7" s="642"/>
      <c r="JTC7" s="642"/>
      <c r="JTD7" s="642"/>
      <c r="JTE7" s="642"/>
      <c r="JTF7" s="642"/>
      <c r="JTG7" s="642"/>
      <c r="JTH7" s="642"/>
      <c r="JTI7" s="642"/>
      <c r="JTJ7" s="642"/>
      <c r="JTK7" s="642"/>
      <c r="JTL7" s="642"/>
      <c r="JTM7" s="642"/>
      <c r="JTN7" s="642"/>
      <c r="JTO7" s="642"/>
      <c r="JTP7" s="642"/>
      <c r="JTQ7" s="642"/>
      <c r="JTR7" s="642"/>
      <c r="JTS7" s="642"/>
      <c r="JTT7" s="642"/>
      <c r="JTU7" s="642"/>
      <c r="JTV7" s="642"/>
      <c r="JTW7" s="642"/>
      <c r="JTX7" s="642"/>
      <c r="JTY7" s="642"/>
      <c r="JTZ7" s="642"/>
      <c r="JUA7" s="642"/>
      <c r="JUB7" s="642"/>
      <c r="JUC7" s="642"/>
      <c r="JUD7" s="642"/>
      <c r="JUE7" s="642"/>
      <c r="JUF7" s="642"/>
      <c r="JUG7" s="642"/>
      <c r="JUH7" s="642"/>
      <c r="JUI7" s="642"/>
      <c r="JUJ7" s="642"/>
      <c r="JUK7" s="642"/>
      <c r="JUL7" s="642"/>
      <c r="JUM7" s="642"/>
      <c r="JUN7" s="642"/>
      <c r="JUO7" s="642"/>
      <c r="JUP7" s="642"/>
      <c r="JUQ7" s="642"/>
      <c r="JUR7" s="642"/>
      <c r="JUS7" s="642"/>
      <c r="JUT7" s="642"/>
      <c r="JUU7" s="642"/>
      <c r="JUV7" s="642"/>
      <c r="JUW7" s="642"/>
      <c r="JUX7" s="642"/>
      <c r="JUY7" s="642"/>
      <c r="JUZ7" s="642"/>
      <c r="JVA7" s="642"/>
      <c r="JVB7" s="642"/>
      <c r="JVC7" s="642"/>
      <c r="JVD7" s="642"/>
      <c r="JVE7" s="642"/>
      <c r="JVF7" s="642"/>
      <c r="JVG7" s="642"/>
      <c r="JVH7" s="642"/>
      <c r="JVI7" s="642"/>
      <c r="JVJ7" s="642"/>
      <c r="JVK7" s="642"/>
      <c r="JVL7" s="642"/>
      <c r="JVM7" s="642"/>
      <c r="JVN7" s="642"/>
      <c r="JVO7" s="642"/>
      <c r="JVP7" s="642"/>
      <c r="JVQ7" s="642"/>
      <c r="JVR7" s="642"/>
      <c r="JVS7" s="642"/>
      <c r="JVT7" s="642"/>
      <c r="JVU7" s="642"/>
      <c r="JVV7" s="642"/>
      <c r="JVW7" s="642"/>
      <c r="JVX7" s="642"/>
      <c r="JVY7" s="642"/>
      <c r="JVZ7" s="642"/>
      <c r="JWA7" s="642"/>
      <c r="JWB7" s="642"/>
      <c r="JWC7" s="642"/>
      <c r="JWD7" s="642"/>
      <c r="JWE7" s="642"/>
      <c r="JWF7" s="642"/>
      <c r="JWG7" s="642"/>
      <c r="JWH7" s="642"/>
      <c r="JWI7" s="642"/>
      <c r="JWJ7" s="642"/>
      <c r="JWK7" s="642"/>
      <c r="JWL7" s="642"/>
      <c r="JWM7" s="642"/>
      <c r="JWN7" s="642"/>
      <c r="JWO7" s="642"/>
      <c r="JWP7" s="642"/>
      <c r="JWQ7" s="642"/>
      <c r="JWR7" s="642"/>
      <c r="JWS7" s="642"/>
      <c r="JWT7" s="642"/>
      <c r="JWU7" s="642"/>
      <c r="JWV7" s="642"/>
      <c r="JWW7" s="642"/>
      <c r="JWX7" s="642"/>
      <c r="JWY7" s="642"/>
      <c r="JWZ7" s="642"/>
      <c r="JXA7" s="642"/>
      <c r="JXB7" s="642"/>
      <c r="JXC7" s="642"/>
      <c r="JXD7" s="642"/>
      <c r="JXE7" s="642"/>
      <c r="JXF7" s="642"/>
      <c r="JXG7" s="642"/>
      <c r="JXH7" s="642"/>
      <c r="JXI7" s="642"/>
      <c r="JXJ7" s="642"/>
      <c r="JXK7" s="642"/>
      <c r="JXL7" s="642"/>
      <c r="JXM7" s="642"/>
      <c r="JXN7" s="642"/>
      <c r="JXO7" s="642"/>
      <c r="JXP7" s="642"/>
      <c r="JXQ7" s="642"/>
      <c r="JXR7" s="642"/>
      <c r="JXS7" s="642"/>
      <c r="JXT7" s="642"/>
      <c r="JXU7" s="642"/>
      <c r="JXV7" s="642"/>
      <c r="JXW7" s="642"/>
      <c r="JXX7" s="642"/>
      <c r="JXY7" s="642"/>
      <c r="JXZ7" s="642"/>
      <c r="JYA7" s="642"/>
      <c r="JYB7" s="642"/>
      <c r="JYC7" s="642"/>
      <c r="JYD7" s="642"/>
      <c r="JYE7" s="642"/>
      <c r="JYF7" s="642"/>
      <c r="JYG7" s="642"/>
      <c r="JYH7" s="642"/>
      <c r="JYI7" s="642"/>
      <c r="JYJ7" s="642"/>
      <c r="JYK7" s="642"/>
      <c r="JYL7" s="642"/>
      <c r="JYM7" s="642"/>
      <c r="JYN7" s="642"/>
      <c r="JYO7" s="642"/>
      <c r="JYP7" s="642"/>
      <c r="JYQ7" s="642"/>
      <c r="JYR7" s="642"/>
      <c r="JYS7" s="642"/>
      <c r="JYT7" s="642"/>
      <c r="JYU7" s="642"/>
      <c r="JYV7" s="642"/>
      <c r="JYW7" s="642"/>
      <c r="JYX7" s="642"/>
      <c r="JYY7" s="642"/>
      <c r="JYZ7" s="642"/>
      <c r="JZA7" s="642"/>
      <c r="JZB7" s="642"/>
      <c r="JZC7" s="642"/>
      <c r="JZD7" s="642"/>
      <c r="JZE7" s="642"/>
      <c r="JZF7" s="642"/>
      <c r="JZG7" s="642"/>
      <c r="JZH7" s="642"/>
      <c r="JZI7" s="642"/>
      <c r="JZJ7" s="642"/>
      <c r="JZK7" s="642"/>
      <c r="JZL7" s="642"/>
      <c r="JZM7" s="642"/>
      <c r="JZN7" s="642"/>
      <c r="JZO7" s="642"/>
      <c r="JZP7" s="642"/>
      <c r="JZQ7" s="642"/>
      <c r="JZR7" s="642"/>
      <c r="JZS7" s="642"/>
      <c r="JZT7" s="642"/>
      <c r="JZU7" s="642"/>
      <c r="JZV7" s="642"/>
      <c r="JZW7" s="642"/>
      <c r="JZX7" s="642"/>
      <c r="JZY7" s="642"/>
      <c r="JZZ7" s="642"/>
      <c r="KAA7" s="642"/>
      <c r="KAB7" s="642"/>
      <c r="KAC7" s="642"/>
      <c r="KAD7" s="642"/>
      <c r="KAE7" s="642"/>
      <c r="KAF7" s="642"/>
      <c r="KAG7" s="642"/>
      <c r="KAH7" s="642"/>
      <c r="KAI7" s="642"/>
      <c r="KAJ7" s="642"/>
      <c r="KAK7" s="642"/>
      <c r="KAL7" s="642"/>
      <c r="KAM7" s="642"/>
      <c r="KAN7" s="642"/>
      <c r="KAO7" s="642"/>
      <c r="KAP7" s="642"/>
      <c r="KAQ7" s="642"/>
      <c r="KAR7" s="642"/>
      <c r="KAS7" s="642"/>
      <c r="KAT7" s="642"/>
      <c r="KAU7" s="642"/>
      <c r="KAV7" s="642"/>
      <c r="KAW7" s="642"/>
      <c r="KAX7" s="642"/>
      <c r="KAY7" s="642"/>
      <c r="KAZ7" s="642"/>
      <c r="KBA7" s="642"/>
      <c r="KBB7" s="642"/>
      <c r="KBC7" s="642"/>
      <c r="KBD7" s="642"/>
      <c r="KBE7" s="642"/>
      <c r="KBF7" s="642"/>
      <c r="KBG7" s="642"/>
      <c r="KBH7" s="642"/>
      <c r="KBI7" s="642"/>
      <c r="KBJ7" s="642"/>
      <c r="KBK7" s="642"/>
      <c r="KBL7" s="642"/>
      <c r="KBM7" s="642"/>
      <c r="KBN7" s="642"/>
      <c r="KBO7" s="642"/>
      <c r="KBP7" s="642"/>
      <c r="KBQ7" s="642"/>
      <c r="KBR7" s="642"/>
      <c r="KBS7" s="642"/>
      <c r="KBT7" s="642"/>
      <c r="KBU7" s="642"/>
      <c r="KBV7" s="642"/>
      <c r="KBW7" s="642"/>
      <c r="KBX7" s="642"/>
      <c r="KBY7" s="642"/>
      <c r="KBZ7" s="642"/>
      <c r="KCA7" s="642"/>
      <c r="KCB7" s="642"/>
      <c r="KCC7" s="642"/>
      <c r="KCD7" s="642"/>
      <c r="KCE7" s="642"/>
      <c r="KCF7" s="642"/>
      <c r="KCG7" s="642"/>
      <c r="KCH7" s="642"/>
      <c r="KCI7" s="642"/>
      <c r="KCJ7" s="642"/>
      <c r="KCK7" s="642"/>
      <c r="KCL7" s="642"/>
      <c r="KCM7" s="642"/>
      <c r="KCN7" s="642"/>
      <c r="KCO7" s="642"/>
      <c r="KCP7" s="642"/>
      <c r="KCQ7" s="642"/>
      <c r="KCR7" s="642"/>
      <c r="KCS7" s="642"/>
      <c r="KCT7" s="642"/>
      <c r="KCU7" s="642"/>
      <c r="KCV7" s="642"/>
      <c r="KCW7" s="642"/>
      <c r="KCX7" s="642"/>
      <c r="KCY7" s="642"/>
      <c r="KCZ7" s="642"/>
      <c r="KDA7" s="642"/>
      <c r="KDB7" s="642"/>
      <c r="KDC7" s="642"/>
      <c r="KDD7" s="642"/>
      <c r="KDE7" s="642"/>
      <c r="KDF7" s="642"/>
      <c r="KDG7" s="642"/>
      <c r="KDH7" s="642"/>
      <c r="KDI7" s="642"/>
      <c r="KDJ7" s="642"/>
      <c r="KDK7" s="642"/>
      <c r="KDL7" s="642"/>
      <c r="KDM7" s="642"/>
      <c r="KDN7" s="642"/>
      <c r="KDO7" s="642"/>
      <c r="KDP7" s="642"/>
      <c r="KDQ7" s="642"/>
      <c r="KDR7" s="642"/>
      <c r="KDS7" s="642"/>
      <c r="KDT7" s="642"/>
      <c r="KDU7" s="642"/>
      <c r="KDV7" s="642"/>
      <c r="KDW7" s="642"/>
      <c r="KDX7" s="642"/>
      <c r="KDY7" s="642"/>
      <c r="KDZ7" s="642"/>
      <c r="KEA7" s="642"/>
      <c r="KEB7" s="642"/>
      <c r="KEC7" s="642"/>
      <c r="KED7" s="642"/>
      <c r="KEE7" s="642"/>
      <c r="KEF7" s="642"/>
      <c r="KEG7" s="642"/>
      <c r="KEH7" s="642"/>
      <c r="KEI7" s="642"/>
      <c r="KEJ7" s="642"/>
      <c r="KEK7" s="642"/>
      <c r="KEL7" s="642"/>
      <c r="KEM7" s="642"/>
      <c r="KEN7" s="642"/>
      <c r="KEO7" s="642"/>
      <c r="KEP7" s="642"/>
      <c r="KEQ7" s="642"/>
      <c r="KER7" s="642"/>
      <c r="KES7" s="642"/>
      <c r="KET7" s="642"/>
      <c r="KEU7" s="642"/>
      <c r="KEV7" s="642"/>
      <c r="KEW7" s="642"/>
      <c r="KEX7" s="642"/>
      <c r="KEY7" s="642"/>
      <c r="KEZ7" s="642"/>
      <c r="KFA7" s="642"/>
      <c r="KFB7" s="642"/>
      <c r="KFC7" s="642"/>
      <c r="KFD7" s="642"/>
      <c r="KFE7" s="642"/>
      <c r="KFF7" s="642"/>
      <c r="KFG7" s="642"/>
      <c r="KFH7" s="642"/>
      <c r="KFI7" s="642"/>
      <c r="KFJ7" s="642"/>
      <c r="KFK7" s="642"/>
      <c r="KFL7" s="642"/>
      <c r="KFM7" s="642"/>
      <c r="KFN7" s="642"/>
      <c r="KFO7" s="642"/>
      <c r="KFP7" s="642"/>
      <c r="KFQ7" s="642"/>
      <c r="KFR7" s="642"/>
      <c r="KFS7" s="642"/>
      <c r="KFT7" s="642"/>
      <c r="KFU7" s="642"/>
      <c r="KFV7" s="642"/>
      <c r="KFW7" s="642"/>
      <c r="KFX7" s="642"/>
      <c r="KFY7" s="642"/>
      <c r="KFZ7" s="642"/>
      <c r="KGA7" s="642"/>
      <c r="KGB7" s="642"/>
      <c r="KGC7" s="642"/>
      <c r="KGD7" s="642"/>
      <c r="KGE7" s="642"/>
      <c r="KGF7" s="642"/>
      <c r="KGG7" s="642"/>
      <c r="KGH7" s="642"/>
      <c r="KGI7" s="642"/>
      <c r="KGJ7" s="642"/>
      <c r="KGK7" s="642"/>
      <c r="KGL7" s="642"/>
      <c r="KGM7" s="642"/>
      <c r="KGN7" s="642"/>
      <c r="KGO7" s="642"/>
      <c r="KGP7" s="642"/>
      <c r="KGQ7" s="642"/>
      <c r="KGR7" s="642"/>
      <c r="KGS7" s="642"/>
      <c r="KGT7" s="642"/>
      <c r="KGU7" s="642"/>
      <c r="KGV7" s="642"/>
      <c r="KGW7" s="642"/>
      <c r="KGX7" s="642"/>
      <c r="KGY7" s="642"/>
      <c r="KGZ7" s="642"/>
      <c r="KHA7" s="642"/>
      <c r="KHB7" s="642"/>
      <c r="KHC7" s="642"/>
      <c r="KHD7" s="642"/>
      <c r="KHE7" s="642"/>
      <c r="KHF7" s="642"/>
      <c r="KHG7" s="642"/>
      <c r="KHH7" s="642"/>
      <c r="KHI7" s="642"/>
      <c r="KHJ7" s="642"/>
      <c r="KHK7" s="642"/>
      <c r="KHL7" s="642"/>
      <c r="KHM7" s="642"/>
      <c r="KHN7" s="642"/>
      <c r="KHO7" s="642"/>
      <c r="KHP7" s="642"/>
      <c r="KHQ7" s="642"/>
      <c r="KHR7" s="642"/>
      <c r="KHS7" s="642"/>
      <c r="KHT7" s="642"/>
      <c r="KHU7" s="642"/>
      <c r="KHV7" s="642"/>
      <c r="KHW7" s="642"/>
      <c r="KHX7" s="642"/>
      <c r="KHY7" s="642"/>
      <c r="KHZ7" s="642"/>
      <c r="KIA7" s="642"/>
      <c r="KIB7" s="642"/>
      <c r="KIC7" s="642"/>
      <c r="KID7" s="642"/>
      <c r="KIE7" s="642"/>
      <c r="KIF7" s="642"/>
      <c r="KIG7" s="642"/>
      <c r="KIH7" s="642"/>
      <c r="KII7" s="642"/>
      <c r="KIJ7" s="642"/>
      <c r="KIK7" s="642"/>
      <c r="KIL7" s="642"/>
      <c r="KIM7" s="642"/>
      <c r="KIN7" s="642"/>
      <c r="KIO7" s="642"/>
      <c r="KIP7" s="642"/>
      <c r="KIQ7" s="642"/>
      <c r="KIR7" s="642"/>
      <c r="KIS7" s="642"/>
      <c r="KIT7" s="642"/>
      <c r="KIU7" s="642"/>
      <c r="KIV7" s="642"/>
      <c r="KIW7" s="642"/>
      <c r="KIX7" s="642"/>
      <c r="KIY7" s="642"/>
      <c r="KIZ7" s="642"/>
      <c r="KJA7" s="642"/>
      <c r="KJB7" s="642"/>
      <c r="KJC7" s="642"/>
      <c r="KJD7" s="642"/>
      <c r="KJE7" s="642"/>
      <c r="KJF7" s="642"/>
      <c r="KJG7" s="642"/>
      <c r="KJH7" s="642"/>
      <c r="KJI7" s="642"/>
      <c r="KJJ7" s="642"/>
      <c r="KJK7" s="642"/>
      <c r="KJL7" s="642"/>
      <c r="KJM7" s="642"/>
      <c r="KJN7" s="642"/>
      <c r="KJO7" s="642"/>
      <c r="KJP7" s="642"/>
      <c r="KJQ7" s="642"/>
      <c r="KJR7" s="642"/>
      <c r="KJS7" s="642"/>
      <c r="KJT7" s="642"/>
      <c r="KJU7" s="642"/>
      <c r="KJV7" s="642"/>
      <c r="KJW7" s="642"/>
      <c r="KJX7" s="642"/>
      <c r="KJY7" s="642"/>
      <c r="KJZ7" s="642"/>
      <c r="KKA7" s="642"/>
      <c r="KKB7" s="642"/>
      <c r="KKC7" s="642"/>
      <c r="KKD7" s="642"/>
      <c r="KKE7" s="642"/>
      <c r="KKF7" s="642"/>
      <c r="KKG7" s="642"/>
      <c r="KKH7" s="642"/>
      <c r="KKI7" s="642"/>
      <c r="KKJ7" s="642"/>
      <c r="KKK7" s="642"/>
      <c r="KKL7" s="642"/>
      <c r="KKM7" s="642"/>
      <c r="KKN7" s="642"/>
      <c r="KKO7" s="642"/>
      <c r="KKP7" s="642"/>
      <c r="KKQ7" s="642"/>
      <c r="KKR7" s="642"/>
      <c r="KKS7" s="642"/>
      <c r="KKT7" s="642"/>
      <c r="KKU7" s="642"/>
      <c r="KKV7" s="642"/>
      <c r="KKW7" s="642"/>
      <c r="KKX7" s="642"/>
      <c r="KKY7" s="642"/>
      <c r="KKZ7" s="642"/>
      <c r="KLA7" s="642"/>
      <c r="KLB7" s="642"/>
      <c r="KLC7" s="642"/>
      <c r="KLD7" s="642"/>
      <c r="KLE7" s="642"/>
      <c r="KLF7" s="642"/>
      <c r="KLG7" s="642"/>
      <c r="KLH7" s="642"/>
      <c r="KLI7" s="642"/>
      <c r="KLJ7" s="642"/>
      <c r="KLK7" s="642"/>
      <c r="KLL7" s="642"/>
      <c r="KLM7" s="642"/>
      <c r="KLN7" s="642"/>
      <c r="KLO7" s="642"/>
      <c r="KLP7" s="642"/>
      <c r="KLQ7" s="642"/>
      <c r="KLR7" s="642"/>
      <c r="KLS7" s="642"/>
      <c r="KLT7" s="642"/>
      <c r="KLU7" s="642"/>
      <c r="KLV7" s="642"/>
      <c r="KLW7" s="642"/>
      <c r="KLX7" s="642"/>
      <c r="KLY7" s="642"/>
      <c r="KLZ7" s="642"/>
      <c r="KMA7" s="642"/>
      <c r="KMB7" s="642"/>
      <c r="KMC7" s="642"/>
      <c r="KMD7" s="642"/>
      <c r="KME7" s="642"/>
      <c r="KMF7" s="642"/>
      <c r="KMG7" s="642"/>
      <c r="KMH7" s="642"/>
      <c r="KMI7" s="642"/>
      <c r="KMJ7" s="642"/>
      <c r="KMK7" s="642"/>
      <c r="KML7" s="642"/>
      <c r="KMM7" s="642"/>
      <c r="KMN7" s="642"/>
      <c r="KMO7" s="642"/>
      <c r="KMP7" s="642"/>
      <c r="KMQ7" s="642"/>
      <c r="KMR7" s="642"/>
      <c r="KMS7" s="642"/>
      <c r="KMT7" s="642"/>
      <c r="KMU7" s="642"/>
      <c r="KMV7" s="642"/>
      <c r="KMW7" s="642"/>
      <c r="KMX7" s="642"/>
      <c r="KMY7" s="642"/>
      <c r="KMZ7" s="642"/>
      <c r="KNA7" s="642"/>
      <c r="KNB7" s="642"/>
      <c r="KNC7" s="642"/>
      <c r="KND7" s="642"/>
      <c r="KNE7" s="642"/>
      <c r="KNF7" s="642"/>
      <c r="KNG7" s="642"/>
      <c r="KNH7" s="642"/>
      <c r="KNI7" s="642"/>
      <c r="KNJ7" s="642"/>
      <c r="KNK7" s="642"/>
      <c r="KNL7" s="642"/>
      <c r="KNM7" s="642"/>
      <c r="KNN7" s="642"/>
      <c r="KNO7" s="642"/>
      <c r="KNP7" s="642"/>
      <c r="KNQ7" s="642"/>
      <c r="KNR7" s="642"/>
      <c r="KNS7" s="642"/>
      <c r="KNT7" s="642"/>
      <c r="KNU7" s="642"/>
      <c r="KNV7" s="642"/>
      <c r="KNW7" s="642"/>
      <c r="KNX7" s="642"/>
      <c r="KNY7" s="642"/>
      <c r="KNZ7" s="642"/>
      <c r="KOA7" s="642"/>
      <c r="KOB7" s="642"/>
      <c r="KOC7" s="642"/>
      <c r="KOD7" s="642"/>
      <c r="KOE7" s="642"/>
      <c r="KOF7" s="642"/>
      <c r="KOG7" s="642"/>
      <c r="KOH7" s="642"/>
      <c r="KOI7" s="642"/>
      <c r="KOJ7" s="642"/>
      <c r="KOK7" s="642"/>
      <c r="KOL7" s="642"/>
      <c r="KOM7" s="642"/>
      <c r="KON7" s="642"/>
      <c r="KOO7" s="642"/>
      <c r="KOP7" s="642"/>
      <c r="KOQ7" s="642"/>
      <c r="KOR7" s="642"/>
      <c r="KOS7" s="642"/>
      <c r="KOT7" s="642"/>
      <c r="KOU7" s="642"/>
      <c r="KOV7" s="642"/>
      <c r="KOW7" s="642"/>
      <c r="KOX7" s="642"/>
      <c r="KOY7" s="642"/>
      <c r="KOZ7" s="642"/>
      <c r="KPA7" s="642"/>
      <c r="KPB7" s="642"/>
      <c r="KPC7" s="642"/>
      <c r="KPD7" s="642"/>
      <c r="KPE7" s="642"/>
      <c r="KPF7" s="642"/>
      <c r="KPG7" s="642"/>
      <c r="KPH7" s="642"/>
      <c r="KPI7" s="642"/>
      <c r="KPJ7" s="642"/>
      <c r="KPK7" s="642"/>
      <c r="KPL7" s="642"/>
      <c r="KPM7" s="642"/>
      <c r="KPN7" s="642"/>
      <c r="KPO7" s="642"/>
      <c r="KPP7" s="642"/>
      <c r="KPQ7" s="642"/>
      <c r="KPR7" s="642"/>
      <c r="KPS7" s="642"/>
      <c r="KPT7" s="642"/>
      <c r="KPU7" s="642"/>
      <c r="KPV7" s="642"/>
      <c r="KPW7" s="642"/>
      <c r="KPX7" s="642"/>
      <c r="KPY7" s="642"/>
      <c r="KPZ7" s="642"/>
      <c r="KQA7" s="642"/>
      <c r="KQB7" s="642"/>
      <c r="KQC7" s="642"/>
      <c r="KQD7" s="642"/>
      <c r="KQE7" s="642"/>
      <c r="KQF7" s="642"/>
      <c r="KQG7" s="642"/>
      <c r="KQH7" s="642"/>
      <c r="KQI7" s="642"/>
      <c r="KQJ7" s="642"/>
      <c r="KQK7" s="642"/>
      <c r="KQL7" s="642"/>
      <c r="KQM7" s="642"/>
      <c r="KQN7" s="642"/>
      <c r="KQO7" s="642"/>
      <c r="KQP7" s="642"/>
      <c r="KQQ7" s="642"/>
      <c r="KQR7" s="642"/>
      <c r="KQS7" s="642"/>
      <c r="KQT7" s="642"/>
      <c r="KQU7" s="642"/>
      <c r="KQV7" s="642"/>
      <c r="KQW7" s="642"/>
      <c r="KQX7" s="642"/>
      <c r="KQY7" s="642"/>
      <c r="KQZ7" s="642"/>
      <c r="KRA7" s="642"/>
      <c r="KRB7" s="642"/>
      <c r="KRC7" s="642"/>
      <c r="KRD7" s="642"/>
      <c r="KRE7" s="642"/>
      <c r="KRF7" s="642"/>
      <c r="KRG7" s="642"/>
      <c r="KRH7" s="642"/>
      <c r="KRI7" s="642"/>
      <c r="KRJ7" s="642"/>
      <c r="KRK7" s="642"/>
      <c r="KRL7" s="642"/>
      <c r="KRM7" s="642"/>
      <c r="KRN7" s="642"/>
      <c r="KRO7" s="642"/>
      <c r="KRP7" s="642"/>
      <c r="KRQ7" s="642"/>
      <c r="KRR7" s="642"/>
      <c r="KRS7" s="642"/>
      <c r="KRT7" s="642"/>
      <c r="KRU7" s="642"/>
      <c r="KRV7" s="642"/>
      <c r="KRW7" s="642"/>
      <c r="KRX7" s="642"/>
      <c r="KRY7" s="642"/>
      <c r="KRZ7" s="642"/>
      <c r="KSA7" s="642"/>
      <c r="KSB7" s="642"/>
      <c r="KSC7" s="642"/>
      <c r="KSD7" s="642"/>
      <c r="KSE7" s="642"/>
      <c r="KSF7" s="642"/>
      <c r="KSG7" s="642"/>
      <c r="KSH7" s="642"/>
      <c r="KSI7" s="642"/>
      <c r="KSJ7" s="642"/>
      <c r="KSK7" s="642"/>
      <c r="KSL7" s="642"/>
      <c r="KSM7" s="642"/>
      <c r="KSN7" s="642"/>
      <c r="KSO7" s="642"/>
      <c r="KSP7" s="642"/>
      <c r="KSQ7" s="642"/>
      <c r="KSR7" s="642"/>
      <c r="KSS7" s="642"/>
      <c r="KST7" s="642"/>
      <c r="KSU7" s="642"/>
      <c r="KSV7" s="642"/>
      <c r="KSW7" s="642"/>
      <c r="KSX7" s="642"/>
      <c r="KSY7" s="642"/>
      <c r="KSZ7" s="642"/>
      <c r="KTA7" s="642"/>
      <c r="KTB7" s="642"/>
      <c r="KTC7" s="642"/>
      <c r="KTD7" s="642"/>
      <c r="KTE7" s="642"/>
      <c r="KTF7" s="642"/>
      <c r="KTG7" s="642"/>
      <c r="KTH7" s="642"/>
      <c r="KTI7" s="642"/>
      <c r="KTJ7" s="642"/>
      <c r="KTK7" s="642"/>
      <c r="KTL7" s="642"/>
      <c r="KTM7" s="642"/>
      <c r="KTN7" s="642"/>
      <c r="KTO7" s="642"/>
      <c r="KTP7" s="642"/>
      <c r="KTQ7" s="642"/>
      <c r="KTR7" s="642"/>
      <c r="KTS7" s="642"/>
      <c r="KTT7" s="642"/>
      <c r="KTU7" s="642"/>
      <c r="KTV7" s="642"/>
      <c r="KTW7" s="642"/>
      <c r="KTX7" s="642"/>
      <c r="KTY7" s="642"/>
      <c r="KTZ7" s="642"/>
      <c r="KUA7" s="642"/>
      <c r="KUB7" s="642"/>
      <c r="KUC7" s="642"/>
      <c r="KUD7" s="642"/>
      <c r="KUE7" s="642"/>
      <c r="KUF7" s="642"/>
      <c r="KUG7" s="642"/>
      <c r="KUH7" s="642"/>
      <c r="KUI7" s="642"/>
      <c r="KUJ7" s="642"/>
      <c r="KUK7" s="642"/>
      <c r="KUL7" s="642"/>
      <c r="KUM7" s="642"/>
      <c r="KUN7" s="642"/>
      <c r="KUO7" s="642"/>
      <c r="KUP7" s="642"/>
      <c r="KUQ7" s="642"/>
      <c r="KUR7" s="642"/>
      <c r="KUS7" s="642"/>
      <c r="KUT7" s="642"/>
      <c r="KUU7" s="642"/>
      <c r="KUV7" s="642"/>
      <c r="KUW7" s="642"/>
      <c r="KUX7" s="642"/>
      <c r="KUY7" s="642"/>
      <c r="KUZ7" s="642"/>
      <c r="KVA7" s="642"/>
      <c r="KVB7" s="642"/>
      <c r="KVC7" s="642"/>
      <c r="KVD7" s="642"/>
      <c r="KVE7" s="642"/>
      <c r="KVF7" s="642"/>
      <c r="KVG7" s="642"/>
      <c r="KVH7" s="642"/>
      <c r="KVI7" s="642"/>
      <c r="KVJ7" s="642"/>
      <c r="KVK7" s="642"/>
      <c r="KVL7" s="642"/>
      <c r="KVM7" s="642"/>
      <c r="KVN7" s="642"/>
      <c r="KVO7" s="642"/>
      <c r="KVP7" s="642"/>
      <c r="KVQ7" s="642"/>
      <c r="KVR7" s="642"/>
      <c r="KVS7" s="642"/>
      <c r="KVT7" s="642"/>
      <c r="KVU7" s="642"/>
      <c r="KVV7" s="642"/>
      <c r="KVW7" s="642"/>
      <c r="KVX7" s="642"/>
      <c r="KVY7" s="642"/>
      <c r="KVZ7" s="642"/>
      <c r="KWA7" s="642"/>
      <c r="KWB7" s="642"/>
      <c r="KWC7" s="642"/>
      <c r="KWD7" s="642"/>
      <c r="KWE7" s="642"/>
      <c r="KWF7" s="642"/>
      <c r="KWG7" s="642"/>
      <c r="KWH7" s="642"/>
      <c r="KWI7" s="642"/>
      <c r="KWJ7" s="642"/>
      <c r="KWK7" s="642"/>
      <c r="KWL7" s="642"/>
      <c r="KWM7" s="642"/>
      <c r="KWN7" s="642"/>
      <c r="KWO7" s="642"/>
      <c r="KWP7" s="642"/>
      <c r="KWQ7" s="642"/>
      <c r="KWR7" s="642"/>
      <c r="KWS7" s="642"/>
      <c r="KWT7" s="642"/>
      <c r="KWU7" s="642"/>
      <c r="KWV7" s="642"/>
      <c r="KWW7" s="642"/>
      <c r="KWX7" s="642"/>
      <c r="KWY7" s="642"/>
      <c r="KWZ7" s="642"/>
      <c r="KXA7" s="642"/>
      <c r="KXB7" s="642"/>
      <c r="KXC7" s="642"/>
      <c r="KXD7" s="642"/>
      <c r="KXE7" s="642"/>
      <c r="KXF7" s="642"/>
      <c r="KXG7" s="642"/>
      <c r="KXH7" s="642"/>
      <c r="KXI7" s="642"/>
      <c r="KXJ7" s="642"/>
      <c r="KXK7" s="642"/>
      <c r="KXL7" s="642"/>
      <c r="KXM7" s="642"/>
      <c r="KXN7" s="642"/>
      <c r="KXO7" s="642"/>
      <c r="KXP7" s="642"/>
      <c r="KXQ7" s="642"/>
      <c r="KXR7" s="642"/>
      <c r="KXS7" s="642"/>
      <c r="KXT7" s="642"/>
      <c r="KXU7" s="642"/>
      <c r="KXV7" s="642"/>
      <c r="KXW7" s="642"/>
      <c r="KXX7" s="642"/>
      <c r="KXY7" s="642"/>
      <c r="KXZ7" s="642"/>
      <c r="KYA7" s="642"/>
      <c r="KYB7" s="642"/>
      <c r="KYC7" s="642"/>
      <c r="KYD7" s="642"/>
      <c r="KYE7" s="642"/>
      <c r="KYF7" s="642"/>
      <c r="KYG7" s="642"/>
      <c r="KYH7" s="642"/>
      <c r="KYI7" s="642"/>
      <c r="KYJ7" s="642"/>
      <c r="KYK7" s="642"/>
      <c r="KYL7" s="642"/>
      <c r="KYM7" s="642"/>
      <c r="KYN7" s="642"/>
      <c r="KYO7" s="642"/>
      <c r="KYP7" s="642"/>
      <c r="KYQ7" s="642"/>
      <c r="KYR7" s="642"/>
      <c r="KYS7" s="642"/>
      <c r="KYT7" s="642"/>
      <c r="KYU7" s="642"/>
      <c r="KYV7" s="642"/>
      <c r="KYW7" s="642"/>
      <c r="KYX7" s="642"/>
      <c r="KYY7" s="642"/>
      <c r="KYZ7" s="642"/>
      <c r="KZA7" s="642"/>
      <c r="KZB7" s="642"/>
      <c r="KZC7" s="642"/>
      <c r="KZD7" s="642"/>
      <c r="KZE7" s="642"/>
      <c r="KZF7" s="642"/>
      <c r="KZG7" s="642"/>
      <c r="KZH7" s="642"/>
      <c r="KZI7" s="642"/>
      <c r="KZJ7" s="642"/>
      <c r="KZK7" s="642"/>
      <c r="KZL7" s="642"/>
      <c r="KZM7" s="642"/>
      <c r="KZN7" s="642"/>
      <c r="KZO7" s="642"/>
      <c r="KZP7" s="642"/>
      <c r="KZQ7" s="642"/>
      <c r="KZR7" s="642"/>
      <c r="KZS7" s="642"/>
      <c r="KZT7" s="642"/>
      <c r="KZU7" s="642"/>
      <c r="KZV7" s="642"/>
      <c r="KZW7" s="642"/>
      <c r="KZX7" s="642"/>
      <c r="KZY7" s="642"/>
      <c r="KZZ7" s="642"/>
      <c r="LAA7" s="642"/>
      <c r="LAB7" s="642"/>
      <c r="LAC7" s="642"/>
      <c r="LAD7" s="642"/>
      <c r="LAE7" s="642"/>
      <c r="LAF7" s="642"/>
      <c r="LAG7" s="642"/>
      <c r="LAH7" s="642"/>
      <c r="LAI7" s="642"/>
      <c r="LAJ7" s="642"/>
      <c r="LAK7" s="642"/>
      <c r="LAL7" s="642"/>
      <c r="LAM7" s="642"/>
      <c r="LAN7" s="642"/>
      <c r="LAO7" s="642"/>
      <c r="LAP7" s="642"/>
      <c r="LAQ7" s="642"/>
      <c r="LAR7" s="642"/>
      <c r="LAS7" s="642"/>
      <c r="LAT7" s="642"/>
      <c r="LAU7" s="642"/>
      <c r="LAV7" s="642"/>
      <c r="LAW7" s="642"/>
      <c r="LAX7" s="642"/>
      <c r="LAY7" s="642"/>
      <c r="LAZ7" s="642"/>
      <c r="LBA7" s="642"/>
      <c r="LBB7" s="642"/>
      <c r="LBC7" s="642"/>
      <c r="LBD7" s="642"/>
      <c r="LBE7" s="642"/>
      <c r="LBF7" s="642"/>
      <c r="LBG7" s="642"/>
      <c r="LBH7" s="642"/>
      <c r="LBI7" s="642"/>
      <c r="LBJ7" s="642"/>
      <c r="LBK7" s="642"/>
      <c r="LBL7" s="642"/>
      <c r="LBM7" s="642"/>
      <c r="LBN7" s="642"/>
      <c r="LBO7" s="642"/>
      <c r="LBP7" s="642"/>
      <c r="LBQ7" s="642"/>
      <c r="LBR7" s="642"/>
      <c r="LBS7" s="642"/>
      <c r="LBT7" s="642"/>
      <c r="LBU7" s="642"/>
      <c r="LBV7" s="642"/>
      <c r="LBW7" s="642"/>
      <c r="LBX7" s="642"/>
      <c r="LBY7" s="642"/>
      <c r="LBZ7" s="642"/>
      <c r="LCA7" s="642"/>
      <c r="LCB7" s="642"/>
      <c r="LCC7" s="642"/>
      <c r="LCD7" s="642"/>
      <c r="LCE7" s="642"/>
      <c r="LCF7" s="642"/>
      <c r="LCG7" s="642"/>
      <c r="LCH7" s="642"/>
      <c r="LCI7" s="642"/>
      <c r="LCJ7" s="642"/>
      <c r="LCK7" s="642"/>
      <c r="LCL7" s="642"/>
      <c r="LCM7" s="642"/>
      <c r="LCN7" s="642"/>
      <c r="LCO7" s="642"/>
      <c r="LCP7" s="642"/>
      <c r="LCQ7" s="642"/>
      <c r="LCR7" s="642"/>
      <c r="LCS7" s="642"/>
      <c r="LCT7" s="642"/>
      <c r="LCU7" s="642"/>
      <c r="LCV7" s="642"/>
      <c r="LCW7" s="642"/>
      <c r="LCX7" s="642"/>
      <c r="LCY7" s="642"/>
      <c r="LCZ7" s="642"/>
      <c r="LDA7" s="642"/>
      <c r="LDB7" s="642"/>
      <c r="LDC7" s="642"/>
      <c r="LDD7" s="642"/>
      <c r="LDE7" s="642"/>
      <c r="LDF7" s="642"/>
      <c r="LDG7" s="642"/>
      <c r="LDH7" s="642"/>
      <c r="LDI7" s="642"/>
      <c r="LDJ7" s="642"/>
      <c r="LDK7" s="642"/>
      <c r="LDL7" s="642"/>
      <c r="LDM7" s="642"/>
      <c r="LDN7" s="642"/>
      <c r="LDO7" s="642"/>
      <c r="LDP7" s="642"/>
      <c r="LDQ7" s="642"/>
      <c r="LDR7" s="642"/>
      <c r="LDS7" s="642"/>
      <c r="LDT7" s="642"/>
      <c r="LDU7" s="642"/>
      <c r="LDV7" s="642"/>
      <c r="LDW7" s="642"/>
      <c r="LDX7" s="642"/>
      <c r="LDY7" s="642"/>
      <c r="LDZ7" s="642"/>
      <c r="LEA7" s="642"/>
      <c r="LEB7" s="642"/>
      <c r="LEC7" s="642"/>
      <c r="LED7" s="642"/>
      <c r="LEE7" s="642"/>
      <c r="LEF7" s="642"/>
      <c r="LEG7" s="642"/>
      <c r="LEH7" s="642"/>
      <c r="LEI7" s="642"/>
      <c r="LEJ7" s="642"/>
      <c r="LEK7" s="642"/>
      <c r="LEL7" s="642"/>
      <c r="LEM7" s="642"/>
      <c r="LEN7" s="642"/>
      <c r="LEO7" s="642"/>
      <c r="LEP7" s="642"/>
      <c r="LEQ7" s="642"/>
      <c r="LER7" s="642"/>
      <c r="LES7" s="642"/>
      <c r="LET7" s="642"/>
      <c r="LEU7" s="642"/>
      <c r="LEV7" s="642"/>
      <c r="LEW7" s="642"/>
      <c r="LEX7" s="642"/>
      <c r="LEY7" s="642"/>
      <c r="LEZ7" s="642"/>
      <c r="LFA7" s="642"/>
      <c r="LFB7" s="642"/>
      <c r="LFC7" s="642"/>
      <c r="LFD7" s="642"/>
      <c r="LFE7" s="642"/>
      <c r="LFF7" s="642"/>
      <c r="LFG7" s="642"/>
      <c r="LFH7" s="642"/>
      <c r="LFI7" s="642"/>
      <c r="LFJ7" s="642"/>
      <c r="LFK7" s="642"/>
      <c r="LFL7" s="642"/>
      <c r="LFM7" s="642"/>
      <c r="LFN7" s="642"/>
      <c r="LFO7" s="642"/>
      <c r="LFP7" s="642"/>
      <c r="LFQ7" s="642"/>
      <c r="LFR7" s="642"/>
      <c r="LFS7" s="642"/>
      <c r="LFT7" s="642"/>
      <c r="LFU7" s="642"/>
      <c r="LFV7" s="642"/>
      <c r="LFW7" s="642"/>
      <c r="LFX7" s="642"/>
      <c r="LFY7" s="642"/>
      <c r="LFZ7" s="642"/>
      <c r="LGA7" s="642"/>
      <c r="LGB7" s="642"/>
      <c r="LGC7" s="642"/>
      <c r="LGD7" s="642"/>
      <c r="LGE7" s="642"/>
      <c r="LGF7" s="642"/>
      <c r="LGG7" s="642"/>
      <c r="LGH7" s="642"/>
      <c r="LGI7" s="642"/>
      <c r="LGJ7" s="642"/>
      <c r="LGK7" s="642"/>
      <c r="LGL7" s="642"/>
      <c r="LGM7" s="642"/>
      <c r="LGN7" s="642"/>
      <c r="LGO7" s="642"/>
      <c r="LGP7" s="642"/>
      <c r="LGQ7" s="642"/>
      <c r="LGR7" s="642"/>
      <c r="LGS7" s="642"/>
      <c r="LGT7" s="642"/>
      <c r="LGU7" s="642"/>
      <c r="LGV7" s="642"/>
      <c r="LGW7" s="642"/>
      <c r="LGX7" s="642"/>
      <c r="LGY7" s="642"/>
      <c r="LGZ7" s="642"/>
      <c r="LHA7" s="642"/>
      <c r="LHB7" s="642"/>
      <c r="LHC7" s="642"/>
      <c r="LHD7" s="642"/>
      <c r="LHE7" s="642"/>
      <c r="LHF7" s="642"/>
      <c r="LHG7" s="642"/>
      <c r="LHH7" s="642"/>
      <c r="LHI7" s="642"/>
      <c r="LHJ7" s="642"/>
      <c r="LHK7" s="642"/>
      <c r="LHL7" s="642"/>
      <c r="LHM7" s="642"/>
      <c r="LHN7" s="642"/>
      <c r="LHO7" s="642"/>
      <c r="LHP7" s="642"/>
      <c r="LHQ7" s="642"/>
      <c r="LHR7" s="642"/>
      <c r="LHS7" s="642"/>
      <c r="LHT7" s="642"/>
      <c r="LHU7" s="642"/>
      <c r="LHV7" s="642"/>
      <c r="LHW7" s="642"/>
      <c r="LHX7" s="642"/>
      <c r="LHY7" s="642"/>
      <c r="LHZ7" s="642"/>
      <c r="LIA7" s="642"/>
      <c r="LIB7" s="642"/>
      <c r="LIC7" s="642"/>
      <c r="LID7" s="642"/>
      <c r="LIE7" s="642"/>
      <c r="LIF7" s="642"/>
      <c r="LIG7" s="642"/>
      <c r="LIH7" s="642"/>
      <c r="LII7" s="642"/>
      <c r="LIJ7" s="642"/>
      <c r="LIK7" s="642"/>
      <c r="LIL7" s="642"/>
      <c r="LIM7" s="642"/>
      <c r="LIN7" s="642"/>
      <c r="LIO7" s="642"/>
      <c r="LIP7" s="642"/>
      <c r="LIQ7" s="642"/>
      <c r="LIR7" s="642"/>
      <c r="LIS7" s="642"/>
      <c r="LIT7" s="642"/>
      <c r="LIU7" s="642"/>
      <c r="LIV7" s="642"/>
      <c r="LIW7" s="642"/>
      <c r="LIX7" s="642"/>
      <c r="LIY7" s="642"/>
      <c r="LIZ7" s="642"/>
      <c r="LJA7" s="642"/>
      <c r="LJB7" s="642"/>
      <c r="LJC7" s="642"/>
      <c r="LJD7" s="642"/>
      <c r="LJE7" s="642"/>
      <c r="LJF7" s="642"/>
      <c r="LJG7" s="642"/>
      <c r="LJH7" s="642"/>
      <c r="LJI7" s="642"/>
      <c r="LJJ7" s="642"/>
      <c r="LJK7" s="642"/>
      <c r="LJL7" s="642"/>
      <c r="LJM7" s="642"/>
      <c r="LJN7" s="642"/>
      <c r="LJO7" s="642"/>
      <c r="LJP7" s="642"/>
      <c r="LJQ7" s="642"/>
      <c r="LJR7" s="642"/>
      <c r="LJS7" s="642"/>
      <c r="LJT7" s="642"/>
      <c r="LJU7" s="642"/>
      <c r="LJV7" s="642"/>
      <c r="LJW7" s="642"/>
      <c r="LJX7" s="642"/>
      <c r="LJY7" s="642"/>
      <c r="LJZ7" s="642"/>
      <c r="LKA7" s="642"/>
      <c r="LKB7" s="642"/>
      <c r="LKC7" s="642"/>
      <c r="LKD7" s="642"/>
      <c r="LKE7" s="642"/>
      <c r="LKF7" s="642"/>
      <c r="LKG7" s="642"/>
      <c r="LKH7" s="642"/>
      <c r="LKI7" s="642"/>
      <c r="LKJ7" s="642"/>
      <c r="LKK7" s="642"/>
      <c r="LKL7" s="642"/>
      <c r="LKM7" s="642"/>
      <c r="LKN7" s="642"/>
      <c r="LKO7" s="642"/>
      <c r="LKP7" s="642"/>
      <c r="LKQ7" s="642"/>
      <c r="LKR7" s="642"/>
      <c r="LKS7" s="642"/>
      <c r="LKT7" s="642"/>
      <c r="LKU7" s="642"/>
      <c r="LKV7" s="642"/>
      <c r="LKW7" s="642"/>
      <c r="LKX7" s="642"/>
      <c r="LKY7" s="642"/>
      <c r="LKZ7" s="642"/>
      <c r="LLA7" s="642"/>
      <c r="LLB7" s="642"/>
      <c r="LLC7" s="642"/>
      <c r="LLD7" s="642"/>
      <c r="LLE7" s="642"/>
      <c r="LLF7" s="642"/>
      <c r="LLG7" s="642"/>
      <c r="LLH7" s="642"/>
      <c r="LLI7" s="642"/>
      <c r="LLJ7" s="642"/>
      <c r="LLK7" s="642"/>
      <c r="LLL7" s="642"/>
      <c r="LLM7" s="642"/>
      <c r="LLN7" s="642"/>
      <c r="LLO7" s="642"/>
      <c r="LLP7" s="642"/>
      <c r="LLQ7" s="642"/>
      <c r="LLR7" s="642"/>
      <c r="LLS7" s="642"/>
      <c r="LLT7" s="642"/>
      <c r="LLU7" s="642"/>
      <c r="LLV7" s="642"/>
      <c r="LLW7" s="642"/>
      <c r="LLX7" s="642"/>
      <c r="LLY7" s="642"/>
      <c r="LLZ7" s="642"/>
      <c r="LMA7" s="642"/>
      <c r="LMB7" s="642"/>
      <c r="LMC7" s="642"/>
      <c r="LMD7" s="642"/>
      <c r="LME7" s="642"/>
      <c r="LMF7" s="642"/>
      <c r="LMG7" s="642"/>
      <c r="LMH7" s="642"/>
      <c r="LMI7" s="642"/>
      <c r="LMJ7" s="642"/>
      <c r="LMK7" s="642"/>
      <c r="LML7" s="642"/>
      <c r="LMM7" s="642"/>
      <c r="LMN7" s="642"/>
      <c r="LMO7" s="642"/>
      <c r="LMP7" s="642"/>
      <c r="LMQ7" s="642"/>
      <c r="LMR7" s="642"/>
      <c r="LMS7" s="642"/>
      <c r="LMT7" s="642"/>
      <c r="LMU7" s="642"/>
      <c r="LMV7" s="642"/>
      <c r="LMW7" s="642"/>
      <c r="LMX7" s="642"/>
      <c r="LMY7" s="642"/>
      <c r="LMZ7" s="642"/>
      <c r="LNA7" s="642"/>
      <c r="LNB7" s="642"/>
      <c r="LNC7" s="642"/>
      <c r="LND7" s="642"/>
      <c r="LNE7" s="642"/>
      <c r="LNF7" s="642"/>
      <c r="LNG7" s="642"/>
      <c r="LNH7" s="642"/>
      <c r="LNI7" s="642"/>
      <c r="LNJ7" s="642"/>
      <c r="LNK7" s="642"/>
      <c r="LNL7" s="642"/>
      <c r="LNM7" s="642"/>
      <c r="LNN7" s="642"/>
      <c r="LNO7" s="642"/>
      <c r="LNP7" s="642"/>
      <c r="LNQ7" s="642"/>
      <c r="LNR7" s="642"/>
      <c r="LNS7" s="642"/>
      <c r="LNT7" s="642"/>
      <c r="LNU7" s="642"/>
      <c r="LNV7" s="642"/>
      <c r="LNW7" s="642"/>
      <c r="LNX7" s="642"/>
      <c r="LNY7" s="642"/>
      <c r="LNZ7" s="642"/>
      <c r="LOA7" s="642"/>
      <c r="LOB7" s="642"/>
      <c r="LOC7" s="642"/>
      <c r="LOD7" s="642"/>
      <c r="LOE7" s="642"/>
      <c r="LOF7" s="642"/>
      <c r="LOG7" s="642"/>
      <c r="LOH7" s="642"/>
      <c r="LOI7" s="642"/>
      <c r="LOJ7" s="642"/>
      <c r="LOK7" s="642"/>
      <c r="LOL7" s="642"/>
      <c r="LOM7" s="642"/>
      <c r="LON7" s="642"/>
      <c r="LOO7" s="642"/>
      <c r="LOP7" s="642"/>
      <c r="LOQ7" s="642"/>
      <c r="LOR7" s="642"/>
      <c r="LOS7" s="642"/>
      <c r="LOT7" s="642"/>
      <c r="LOU7" s="642"/>
      <c r="LOV7" s="642"/>
      <c r="LOW7" s="642"/>
      <c r="LOX7" s="642"/>
      <c r="LOY7" s="642"/>
      <c r="LOZ7" s="642"/>
      <c r="LPA7" s="642"/>
      <c r="LPB7" s="642"/>
      <c r="LPC7" s="642"/>
      <c r="LPD7" s="642"/>
      <c r="LPE7" s="642"/>
      <c r="LPF7" s="642"/>
      <c r="LPG7" s="642"/>
      <c r="LPH7" s="642"/>
      <c r="LPI7" s="642"/>
      <c r="LPJ7" s="642"/>
      <c r="LPK7" s="642"/>
      <c r="LPL7" s="642"/>
      <c r="LPM7" s="642"/>
      <c r="LPN7" s="642"/>
      <c r="LPO7" s="642"/>
      <c r="LPP7" s="642"/>
      <c r="LPQ7" s="642"/>
      <c r="LPR7" s="642"/>
      <c r="LPS7" s="642"/>
      <c r="LPT7" s="642"/>
      <c r="LPU7" s="642"/>
      <c r="LPV7" s="642"/>
      <c r="LPW7" s="642"/>
      <c r="LPX7" s="642"/>
      <c r="LPY7" s="642"/>
      <c r="LPZ7" s="642"/>
      <c r="LQA7" s="642"/>
      <c r="LQB7" s="642"/>
      <c r="LQC7" s="642"/>
      <c r="LQD7" s="642"/>
      <c r="LQE7" s="642"/>
      <c r="LQF7" s="642"/>
      <c r="LQG7" s="642"/>
      <c r="LQH7" s="642"/>
      <c r="LQI7" s="642"/>
      <c r="LQJ7" s="642"/>
      <c r="LQK7" s="642"/>
      <c r="LQL7" s="642"/>
      <c r="LQM7" s="642"/>
      <c r="LQN7" s="642"/>
      <c r="LQO7" s="642"/>
      <c r="LQP7" s="642"/>
      <c r="LQQ7" s="642"/>
      <c r="LQR7" s="642"/>
      <c r="LQS7" s="642"/>
      <c r="LQT7" s="642"/>
      <c r="LQU7" s="642"/>
      <c r="LQV7" s="642"/>
      <c r="LQW7" s="642"/>
      <c r="LQX7" s="642"/>
      <c r="LQY7" s="642"/>
      <c r="LQZ7" s="642"/>
      <c r="LRA7" s="642"/>
      <c r="LRB7" s="642"/>
      <c r="LRC7" s="642"/>
      <c r="LRD7" s="642"/>
      <c r="LRE7" s="642"/>
      <c r="LRF7" s="642"/>
      <c r="LRG7" s="642"/>
      <c r="LRH7" s="642"/>
      <c r="LRI7" s="642"/>
      <c r="LRJ7" s="642"/>
      <c r="LRK7" s="642"/>
      <c r="LRL7" s="642"/>
      <c r="LRM7" s="642"/>
      <c r="LRN7" s="642"/>
      <c r="LRO7" s="642"/>
      <c r="LRP7" s="642"/>
      <c r="LRQ7" s="642"/>
      <c r="LRR7" s="642"/>
      <c r="LRS7" s="642"/>
      <c r="LRT7" s="642"/>
      <c r="LRU7" s="642"/>
      <c r="LRV7" s="642"/>
      <c r="LRW7" s="642"/>
      <c r="LRX7" s="642"/>
      <c r="LRY7" s="642"/>
      <c r="LRZ7" s="642"/>
      <c r="LSA7" s="642"/>
      <c r="LSB7" s="642"/>
      <c r="LSC7" s="642"/>
      <c r="LSD7" s="642"/>
      <c r="LSE7" s="642"/>
      <c r="LSF7" s="642"/>
      <c r="LSG7" s="642"/>
      <c r="LSH7" s="642"/>
      <c r="LSI7" s="642"/>
      <c r="LSJ7" s="642"/>
      <c r="LSK7" s="642"/>
      <c r="LSL7" s="642"/>
      <c r="LSM7" s="642"/>
      <c r="LSN7" s="642"/>
      <c r="LSO7" s="642"/>
      <c r="LSP7" s="642"/>
      <c r="LSQ7" s="642"/>
      <c r="LSR7" s="642"/>
      <c r="LSS7" s="642"/>
      <c r="LST7" s="642"/>
      <c r="LSU7" s="642"/>
      <c r="LSV7" s="642"/>
      <c r="LSW7" s="642"/>
      <c r="LSX7" s="642"/>
      <c r="LSY7" s="642"/>
      <c r="LSZ7" s="642"/>
      <c r="LTA7" s="642"/>
      <c r="LTB7" s="642"/>
      <c r="LTC7" s="642"/>
      <c r="LTD7" s="642"/>
      <c r="LTE7" s="642"/>
      <c r="LTF7" s="642"/>
      <c r="LTG7" s="642"/>
      <c r="LTH7" s="642"/>
      <c r="LTI7" s="642"/>
      <c r="LTJ7" s="642"/>
      <c r="LTK7" s="642"/>
      <c r="LTL7" s="642"/>
      <c r="LTM7" s="642"/>
      <c r="LTN7" s="642"/>
      <c r="LTO7" s="642"/>
      <c r="LTP7" s="642"/>
      <c r="LTQ7" s="642"/>
      <c r="LTR7" s="642"/>
      <c r="LTS7" s="642"/>
      <c r="LTT7" s="642"/>
      <c r="LTU7" s="642"/>
      <c r="LTV7" s="642"/>
      <c r="LTW7" s="642"/>
      <c r="LTX7" s="642"/>
      <c r="LTY7" s="642"/>
      <c r="LTZ7" s="642"/>
      <c r="LUA7" s="642"/>
      <c r="LUB7" s="642"/>
      <c r="LUC7" s="642"/>
      <c r="LUD7" s="642"/>
      <c r="LUE7" s="642"/>
      <c r="LUF7" s="642"/>
      <c r="LUG7" s="642"/>
      <c r="LUH7" s="642"/>
      <c r="LUI7" s="642"/>
      <c r="LUJ7" s="642"/>
      <c r="LUK7" s="642"/>
      <c r="LUL7" s="642"/>
      <c r="LUM7" s="642"/>
      <c r="LUN7" s="642"/>
      <c r="LUO7" s="642"/>
      <c r="LUP7" s="642"/>
      <c r="LUQ7" s="642"/>
      <c r="LUR7" s="642"/>
      <c r="LUS7" s="642"/>
      <c r="LUT7" s="642"/>
      <c r="LUU7" s="642"/>
      <c r="LUV7" s="642"/>
      <c r="LUW7" s="642"/>
      <c r="LUX7" s="642"/>
      <c r="LUY7" s="642"/>
      <c r="LUZ7" s="642"/>
      <c r="LVA7" s="642"/>
      <c r="LVB7" s="642"/>
      <c r="LVC7" s="642"/>
      <c r="LVD7" s="642"/>
      <c r="LVE7" s="642"/>
      <c r="LVF7" s="642"/>
      <c r="LVG7" s="642"/>
      <c r="LVH7" s="642"/>
      <c r="LVI7" s="642"/>
      <c r="LVJ7" s="642"/>
      <c r="LVK7" s="642"/>
      <c r="LVL7" s="642"/>
      <c r="LVM7" s="642"/>
      <c r="LVN7" s="642"/>
      <c r="LVO7" s="642"/>
      <c r="LVP7" s="642"/>
      <c r="LVQ7" s="642"/>
      <c r="LVR7" s="642"/>
      <c r="LVS7" s="642"/>
      <c r="LVT7" s="642"/>
      <c r="LVU7" s="642"/>
      <c r="LVV7" s="642"/>
      <c r="LVW7" s="642"/>
      <c r="LVX7" s="642"/>
      <c r="LVY7" s="642"/>
      <c r="LVZ7" s="642"/>
      <c r="LWA7" s="642"/>
      <c r="LWB7" s="642"/>
      <c r="LWC7" s="642"/>
      <c r="LWD7" s="642"/>
      <c r="LWE7" s="642"/>
      <c r="LWF7" s="642"/>
      <c r="LWG7" s="642"/>
      <c r="LWH7" s="642"/>
      <c r="LWI7" s="642"/>
      <c r="LWJ7" s="642"/>
      <c r="LWK7" s="642"/>
      <c r="LWL7" s="642"/>
      <c r="LWM7" s="642"/>
      <c r="LWN7" s="642"/>
      <c r="LWO7" s="642"/>
      <c r="LWP7" s="642"/>
      <c r="LWQ7" s="642"/>
      <c r="LWR7" s="642"/>
      <c r="LWS7" s="642"/>
      <c r="LWT7" s="642"/>
      <c r="LWU7" s="642"/>
      <c r="LWV7" s="642"/>
      <c r="LWW7" s="642"/>
      <c r="LWX7" s="642"/>
      <c r="LWY7" s="642"/>
      <c r="LWZ7" s="642"/>
      <c r="LXA7" s="642"/>
      <c r="LXB7" s="642"/>
      <c r="LXC7" s="642"/>
      <c r="LXD7" s="642"/>
      <c r="LXE7" s="642"/>
      <c r="LXF7" s="642"/>
      <c r="LXG7" s="642"/>
      <c r="LXH7" s="642"/>
      <c r="LXI7" s="642"/>
      <c r="LXJ7" s="642"/>
      <c r="LXK7" s="642"/>
      <c r="LXL7" s="642"/>
      <c r="LXM7" s="642"/>
      <c r="LXN7" s="642"/>
      <c r="LXO7" s="642"/>
      <c r="LXP7" s="642"/>
      <c r="LXQ7" s="642"/>
      <c r="LXR7" s="642"/>
      <c r="LXS7" s="642"/>
      <c r="LXT7" s="642"/>
      <c r="LXU7" s="642"/>
      <c r="LXV7" s="642"/>
      <c r="LXW7" s="642"/>
      <c r="LXX7" s="642"/>
      <c r="LXY7" s="642"/>
      <c r="LXZ7" s="642"/>
      <c r="LYA7" s="642"/>
      <c r="LYB7" s="642"/>
      <c r="LYC7" s="642"/>
      <c r="LYD7" s="642"/>
      <c r="LYE7" s="642"/>
      <c r="LYF7" s="642"/>
      <c r="LYG7" s="642"/>
      <c r="LYH7" s="642"/>
      <c r="LYI7" s="642"/>
      <c r="LYJ7" s="642"/>
      <c r="LYK7" s="642"/>
      <c r="LYL7" s="642"/>
      <c r="LYM7" s="642"/>
      <c r="LYN7" s="642"/>
      <c r="LYO7" s="642"/>
      <c r="LYP7" s="642"/>
      <c r="LYQ7" s="642"/>
      <c r="LYR7" s="642"/>
      <c r="LYS7" s="642"/>
      <c r="LYT7" s="642"/>
      <c r="LYU7" s="642"/>
      <c r="LYV7" s="642"/>
      <c r="LYW7" s="642"/>
      <c r="LYX7" s="642"/>
      <c r="LYY7" s="642"/>
      <c r="LYZ7" s="642"/>
      <c r="LZA7" s="642"/>
      <c r="LZB7" s="642"/>
      <c r="LZC7" s="642"/>
      <c r="LZD7" s="642"/>
      <c r="LZE7" s="642"/>
      <c r="LZF7" s="642"/>
      <c r="LZG7" s="642"/>
      <c r="LZH7" s="642"/>
      <c r="LZI7" s="642"/>
      <c r="LZJ7" s="642"/>
      <c r="LZK7" s="642"/>
      <c r="LZL7" s="642"/>
      <c r="LZM7" s="642"/>
      <c r="LZN7" s="642"/>
      <c r="LZO7" s="642"/>
      <c r="LZP7" s="642"/>
      <c r="LZQ7" s="642"/>
      <c r="LZR7" s="642"/>
      <c r="LZS7" s="642"/>
      <c r="LZT7" s="642"/>
      <c r="LZU7" s="642"/>
      <c r="LZV7" s="642"/>
      <c r="LZW7" s="642"/>
      <c r="LZX7" s="642"/>
      <c r="LZY7" s="642"/>
      <c r="LZZ7" s="642"/>
      <c r="MAA7" s="642"/>
      <c r="MAB7" s="642"/>
      <c r="MAC7" s="642"/>
      <c r="MAD7" s="642"/>
      <c r="MAE7" s="642"/>
      <c r="MAF7" s="642"/>
      <c r="MAG7" s="642"/>
      <c r="MAH7" s="642"/>
      <c r="MAI7" s="642"/>
      <c r="MAJ7" s="642"/>
      <c r="MAK7" s="642"/>
      <c r="MAL7" s="642"/>
      <c r="MAM7" s="642"/>
      <c r="MAN7" s="642"/>
      <c r="MAO7" s="642"/>
      <c r="MAP7" s="642"/>
      <c r="MAQ7" s="642"/>
      <c r="MAR7" s="642"/>
      <c r="MAS7" s="642"/>
      <c r="MAT7" s="642"/>
      <c r="MAU7" s="642"/>
      <c r="MAV7" s="642"/>
      <c r="MAW7" s="642"/>
      <c r="MAX7" s="642"/>
      <c r="MAY7" s="642"/>
      <c r="MAZ7" s="642"/>
      <c r="MBA7" s="642"/>
      <c r="MBB7" s="642"/>
      <c r="MBC7" s="642"/>
      <c r="MBD7" s="642"/>
      <c r="MBE7" s="642"/>
      <c r="MBF7" s="642"/>
      <c r="MBG7" s="642"/>
      <c r="MBH7" s="642"/>
      <c r="MBI7" s="642"/>
      <c r="MBJ7" s="642"/>
      <c r="MBK7" s="642"/>
      <c r="MBL7" s="642"/>
      <c r="MBM7" s="642"/>
      <c r="MBN7" s="642"/>
      <c r="MBO7" s="642"/>
      <c r="MBP7" s="642"/>
      <c r="MBQ7" s="642"/>
      <c r="MBR7" s="642"/>
      <c r="MBS7" s="642"/>
      <c r="MBT7" s="642"/>
      <c r="MBU7" s="642"/>
      <c r="MBV7" s="642"/>
      <c r="MBW7" s="642"/>
      <c r="MBX7" s="642"/>
      <c r="MBY7" s="642"/>
      <c r="MBZ7" s="642"/>
      <c r="MCA7" s="642"/>
      <c r="MCB7" s="642"/>
      <c r="MCC7" s="642"/>
      <c r="MCD7" s="642"/>
      <c r="MCE7" s="642"/>
      <c r="MCF7" s="642"/>
      <c r="MCG7" s="642"/>
      <c r="MCH7" s="642"/>
      <c r="MCI7" s="642"/>
      <c r="MCJ7" s="642"/>
      <c r="MCK7" s="642"/>
      <c r="MCL7" s="642"/>
      <c r="MCM7" s="642"/>
      <c r="MCN7" s="642"/>
      <c r="MCO7" s="642"/>
      <c r="MCP7" s="642"/>
      <c r="MCQ7" s="642"/>
      <c r="MCR7" s="642"/>
      <c r="MCS7" s="642"/>
      <c r="MCT7" s="642"/>
      <c r="MCU7" s="642"/>
      <c r="MCV7" s="642"/>
      <c r="MCW7" s="642"/>
      <c r="MCX7" s="642"/>
      <c r="MCY7" s="642"/>
      <c r="MCZ7" s="642"/>
      <c r="MDA7" s="642"/>
      <c r="MDB7" s="642"/>
      <c r="MDC7" s="642"/>
      <c r="MDD7" s="642"/>
      <c r="MDE7" s="642"/>
      <c r="MDF7" s="642"/>
      <c r="MDG7" s="642"/>
      <c r="MDH7" s="642"/>
      <c r="MDI7" s="642"/>
      <c r="MDJ7" s="642"/>
      <c r="MDK7" s="642"/>
      <c r="MDL7" s="642"/>
      <c r="MDM7" s="642"/>
      <c r="MDN7" s="642"/>
      <c r="MDO7" s="642"/>
      <c r="MDP7" s="642"/>
      <c r="MDQ7" s="642"/>
      <c r="MDR7" s="642"/>
      <c r="MDS7" s="642"/>
      <c r="MDT7" s="642"/>
      <c r="MDU7" s="642"/>
      <c r="MDV7" s="642"/>
      <c r="MDW7" s="642"/>
      <c r="MDX7" s="642"/>
      <c r="MDY7" s="642"/>
      <c r="MDZ7" s="642"/>
      <c r="MEA7" s="642"/>
      <c r="MEB7" s="642"/>
      <c r="MEC7" s="642"/>
      <c r="MED7" s="642"/>
      <c r="MEE7" s="642"/>
      <c r="MEF7" s="642"/>
      <c r="MEG7" s="642"/>
      <c r="MEH7" s="642"/>
      <c r="MEI7" s="642"/>
      <c r="MEJ7" s="642"/>
      <c r="MEK7" s="642"/>
      <c r="MEL7" s="642"/>
      <c r="MEM7" s="642"/>
      <c r="MEN7" s="642"/>
      <c r="MEO7" s="642"/>
      <c r="MEP7" s="642"/>
      <c r="MEQ7" s="642"/>
      <c r="MER7" s="642"/>
      <c r="MES7" s="642"/>
      <c r="MET7" s="642"/>
      <c r="MEU7" s="642"/>
      <c r="MEV7" s="642"/>
      <c r="MEW7" s="642"/>
      <c r="MEX7" s="642"/>
      <c r="MEY7" s="642"/>
      <c r="MEZ7" s="642"/>
      <c r="MFA7" s="642"/>
      <c r="MFB7" s="642"/>
      <c r="MFC7" s="642"/>
      <c r="MFD7" s="642"/>
      <c r="MFE7" s="642"/>
      <c r="MFF7" s="642"/>
      <c r="MFG7" s="642"/>
      <c r="MFH7" s="642"/>
      <c r="MFI7" s="642"/>
      <c r="MFJ7" s="642"/>
      <c r="MFK7" s="642"/>
      <c r="MFL7" s="642"/>
      <c r="MFM7" s="642"/>
      <c r="MFN7" s="642"/>
      <c r="MFO7" s="642"/>
      <c r="MFP7" s="642"/>
      <c r="MFQ7" s="642"/>
      <c r="MFR7" s="642"/>
      <c r="MFS7" s="642"/>
      <c r="MFT7" s="642"/>
      <c r="MFU7" s="642"/>
      <c r="MFV7" s="642"/>
      <c r="MFW7" s="642"/>
      <c r="MFX7" s="642"/>
      <c r="MFY7" s="642"/>
      <c r="MFZ7" s="642"/>
      <c r="MGA7" s="642"/>
      <c r="MGB7" s="642"/>
      <c r="MGC7" s="642"/>
      <c r="MGD7" s="642"/>
      <c r="MGE7" s="642"/>
      <c r="MGF7" s="642"/>
      <c r="MGG7" s="642"/>
      <c r="MGH7" s="642"/>
      <c r="MGI7" s="642"/>
      <c r="MGJ7" s="642"/>
      <c r="MGK7" s="642"/>
      <c r="MGL7" s="642"/>
      <c r="MGM7" s="642"/>
      <c r="MGN7" s="642"/>
      <c r="MGO7" s="642"/>
      <c r="MGP7" s="642"/>
      <c r="MGQ7" s="642"/>
      <c r="MGR7" s="642"/>
      <c r="MGS7" s="642"/>
      <c r="MGT7" s="642"/>
      <c r="MGU7" s="642"/>
      <c r="MGV7" s="642"/>
      <c r="MGW7" s="642"/>
      <c r="MGX7" s="642"/>
      <c r="MGY7" s="642"/>
      <c r="MGZ7" s="642"/>
      <c r="MHA7" s="642"/>
      <c r="MHB7" s="642"/>
      <c r="MHC7" s="642"/>
      <c r="MHD7" s="642"/>
      <c r="MHE7" s="642"/>
      <c r="MHF7" s="642"/>
      <c r="MHG7" s="642"/>
      <c r="MHH7" s="642"/>
      <c r="MHI7" s="642"/>
      <c r="MHJ7" s="642"/>
      <c r="MHK7" s="642"/>
      <c r="MHL7" s="642"/>
      <c r="MHM7" s="642"/>
      <c r="MHN7" s="642"/>
      <c r="MHO7" s="642"/>
      <c r="MHP7" s="642"/>
      <c r="MHQ7" s="642"/>
      <c r="MHR7" s="642"/>
      <c r="MHS7" s="642"/>
      <c r="MHT7" s="642"/>
      <c r="MHU7" s="642"/>
      <c r="MHV7" s="642"/>
      <c r="MHW7" s="642"/>
      <c r="MHX7" s="642"/>
      <c r="MHY7" s="642"/>
      <c r="MHZ7" s="642"/>
      <c r="MIA7" s="642"/>
      <c r="MIB7" s="642"/>
      <c r="MIC7" s="642"/>
      <c r="MID7" s="642"/>
      <c r="MIE7" s="642"/>
      <c r="MIF7" s="642"/>
      <c r="MIG7" s="642"/>
      <c r="MIH7" s="642"/>
      <c r="MII7" s="642"/>
      <c r="MIJ7" s="642"/>
      <c r="MIK7" s="642"/>
      <c r="MIL7" s="642"/>
      <c r="MIM7" s="642"/>
      <c r="MIN7" s="642"/>
      <c r="MIO7" s="642"/>
      <c r="MIP7" s="642"/>
      <c r="MIQ7" s="642"/>
      <c r="MIR7" s="642"/>
      <c r="MIS7" s="642"/>
      <c r="MIT7" s="642"/>
      <c r="MIU7" s="642"/>
      <c r="MIV7" s="642"/>
      <c r="MIW7" s="642"/>
      <c r="MIX7" s="642"/>
      <c r="MIY7" s="642"/>
      <c r="MIZ7" s="642"/>
      <c r="MJA7" s="642"/>
      <c r="MJB7" s="642"/>
      <c r="MJC7" s="642"/>
      <c r="MJD7" s="642"/>
      <c r="MJE7" s="642"/>
      <c r="MJF7" s="642"/>
      <c r="MJG7" s="642"/>
      <c r="MJH7" s="642"/>
      <c r="MJI7" s="642"/>
      <c r="MJJ7" s="642"/>
      <c r="MJK7" s="642"/>
      <c r="MJL7" s="642"/>
      <c r="MJM7" s="642"/>
      <c r="MJN7" s="642"/>
      <c r="MJO7" s="642"/>
      <c r="MJP7" s="642"/>
      <c r="MJQ7" s="642"/>
      <c r="MJR7" s="642"/>
      <c r="MJS7" s="642"/>
      <c r="MJT7" s="642"/>
      <c r="MJU7" s="642"/>
      <c r="MJV7" s="642"/>
      <c r="MJW7" s="642"/>
      <c r="MJX7" s="642"/>
      <c r="MJY7" s="642"/>
      <c r="MJZ7" s="642"/>
      <c r="MKA7" s="642"/>
      <c r="MKB7" s="642"/>
      <c r="MKC7" s="642"/>
      <c r="MKD7" s="642"/>
      <c r="MKE7" s="642"/>
      <c r="MKF7" s="642"/>
      <c r="MKG7" s="642"/>
      <c r="MKH7" s="642"/>
      <c r="MKI7" s="642"/>
      <c r="MKJ7" s="642"/>
      <c r="MKK7" s="642"/>
      <c r="MKL7" s="642"/>
      <c r="MKM7" s="642"/>
      <c r="MKN7" s="642"/>
      <c r="MKO7" s="642"/>
      <c r="MKP7" s="642"/>
      <c r="MKQ7" s="642"/>
      <c r="MKR7" s="642"/>
      <c r="MKS7" s="642"/>
      <c r="MKT7" s="642"/>
      <c r="MKU7" s="642"/>
      <c r="MKV7" s="642"/>
      <c r="MKW7" s="642"/>
      <c r="MKX7" s="642"/>
      <c r="MKY7" s="642"/>
      <c r="MKZ7" s="642"/>
      <c r="MLA7" s="642"/>
      <c r="MLB7" s="642"/>
      <c r="MLC7" s="642"/>
      <c r="MLD7" s="642"/>
      <c r="MLE7" s="642"/>
      <c r="MLF7" s="642"/>
      <c r="MLG7" s="642"/>
      <c r="MLH7" s="642"/>
      <c r="MLI7" s="642"/>
      <c r="MLJ7" s="642"/>
      <c r="MLK7" s="642"/>
      <c r="MLL7" s="642"/>
      <c r="MLM7" s="642"/>
      <c r="MLN7" s="642"/>
      <c r="MLO7" s="642"/>
      <c r="MLP7" s="642"/>
      <c r="MLQ7" s="642"/>
      <c r="MLR7" s="642"/>
      <c r="MLS7" s="642"/>
      <c r="MLT7" s="642"/>
      <c r="MLU7" s="642"/>
      <c r="MLV7" s="642"/>
      <c r="MLW7" s="642"/>
      <c r="MLX7" s="642"/>
      <c r="MLY7" s="642"/>
      <c r="MLZ7" s="642"/>
      <c r="MMA7" s="642"/>
      <c r="MMB7" s="642"/>
      <c r="MMC7" s="642"/>
      <c r="MMD7" s="642"/>
      <c r="MME7" s="642"/>
      <c r="MMF7" s="642"/>
      <c r="MMG7" s="642"/>
      <c r="MMH7" s="642"/>
      <c r="MMI7" s="642"/>
      <c r="MMJ7" s="642"/>
      <c r="MMK7" s="642"/>
      <c r="MML7" s="642"/>
      <c r="MMM7" s="642"/>
      <c r="MMN7" s="642"/>
      <c r="MMO7" s="642"/>
      <c r="MMP7" s="642"/>
      <c r="MMQ7" s="642"/>
      <c r="MMR7" s="642"/>
      <c r="MMS7" s="642"/>
      <c r="MMT7" s="642"/>
      <c r="MMU7" s="642"/>
      <c r="MMV7" s="642"/>
      <c r="MMW7" s="642"/>
      <c r="MMX7" s="642"/>
      <c r="MMY7" s="642"/>
      <c r="MMZ7" s="642"/>
      <c r="MNA7" s="642"/>
      <c r="MNB7" s="642"/>
      <c r="MNC7" s="642"/>
      <c r="MND7" s="642"/>
      <c r="MNE7" s="642"/>
      <c r="MNF7" s="642"/>
      <c r="MNG7" s="642"/>
      <c r="MNH7" s="642"/>
      <c r="MNI7" s="642"/>
      <c r="MNJ7" s="642"/>
      <c r="MNK7" s="642"/>
      <c r="MNL7" s="642"/>
      <c r="MNM7" s="642"/>
      <c r="MNN7" s="642"/>
      <c r="MNO7" s="642"/>
      <c r="MNP7" s="642"/>
      <c r="MNQ7" s="642"/>
      <c r="MNR7" s="642"/>
      <c r="MNS7" s="642"/>
      <c r="MNT7" s="642"/>
      <c r="MNU7" s="642"/>
      <c r="MNV7" s="642"/>
      <c r="MNW7" s="642"/>
      <c r="MNX7" s="642"/>
      <c r="MNY7" s="642"/>
      <c r="MNZ7" s="642"/>
      <c r="MOA7" s="642"/>
      <c r="MOB7" s="642"/>
      <c r="MOC7" s="642"/>
      <c r="MOD7" s="642"/>
      <c r="MOE7" s="642"/>
      <c r="MOF7" s="642"/>
      <c r="MOG7" s="642"/>
      <c r="MOH7" s="642"/>
      <c r="MOI7" s="642"/>
      <c r="MOJ7" s="642"/>
      <c r="MOK7" s="642"/>
      <c r="MOL7" s="642"/>
      <c r="MOM7" s="642"/>
      <c r="MON7" s="642"/>
      <c r="MOO7" s="642"/>
      <c r="MOP7" s="642"/>
      <c r="MOQ7" s="642"/>
      <c r="MOR7" s="642"/>
      <c r="MOS7" s="642"/>
      <c r="MOT7" s="642"/>
      <c r="MOU7" s="642"/>
      <c r="MOV7" s="642"/>
      <c r="MOW7" s="642"/>
      <c r="MOX7" s="642"/>
      <c r="MOY7" s="642"/>
      <c r="MOZ7" s="642"/>
      <c r="MPA7" s="642"/>
      <c r="MPB7" s="642"/>
      <c r="MPC7" s="642"/>
      <c r="MPD7" s="642"/>
      <c r="MPE7" s="642"/>
      <c r="MPF7" s="642"/>
      <c r="MPG7" s="642"/>
      <c r="MPH7" s="642"/>
      <c r="MPI7" s="642"/>
      <c r="MPJ7" s="642"/>
      <c r="MPK7" s="642"/>
      <c r="MPL7" s="642"/>
      <c r="MPM7" s="642"/>
      <c r="MPN7" s="642"/>
      <c r="MPO7" s="642"/>
      <c r="MPP7" s="642"/>
      <c r="MPQ7" s="642"/>
      <c r="MPR7" s="642"/>
      <c r="MPS7" s="642"/>
      <c r="MPT7" s="642"/>
      <c r="MPU7" s="642"/>
      <c r="MPV7" s="642"/>
      <c r="MPW7" s="642"/>
      <c r="MPX7" s="642"/>
      <c r="MPY7" s="642"/>
      <c r="MPZ7" s="642"/>
      <c r="MQA7" s="642"/>
      <c r="MQB7" s="642"/>
      <c r="MQC7" s="642"/>
      <c r="MQD7" s="642"/>
      <c r="MQE7" s="642"/>
      <c r="MQF7" s="642"/>
      <c r="MQG7" s="642"/>
      <c r="MQH7" s="642"/>
      <c r="MQI7" s="642"/>
      <c r="MQJ7" s="642"/>
      <c r="MQK7" s="642"/>
      <c r="MQL7" s="642"/>
      <c r="MQM7" s="642"/>
      <c r="MQN7" s="642"/>
      <c r="MQO7" s="642"/>
      <c r="MQP7" s="642"/>
      <c r="MQQ7" s="642"/>
      <c r="MQR7" s="642"/>
      <c r="MQS7" s="642"/>
      <c r="MQT7" s="642"/>
      <c r="MQU7" s="642"/>
      <c r="MQV7" s="642"/>
      <c r="MQW7" s="642"/>
      <c r="MQX7" s="642"/>
      <c r="MQY7" s="642"/>
      <c r="MQZ7" s="642"/>
      <c r="MRA7" s="642"/>
      <c r="MRB7" s="642"/>
      <c r="MRC7" s="642"/>
      <c r="MRD7" s="642"/>
      <c r="MRE7" s="642"/>
      <c r="MRF7" s="642"/>
      <c r="MRG7" s="642"/>
      <c r="MRH7" s="642"/>
      <c r="MRI7" s="642"/>
      <c r="MRJ7" s="642"/>
      <c r="MRK7" s="642"/>
      <c r="MRL7" s="642"/>
      <c r="MRM7" s="642"/>
      <c r="MRN7" s="642"/>
      <c r="MRO7" s="642"/>
      <c r="MRP7" s="642"/>
      <c r="MRQ7" s="642"/>
      <c r="MRR7" s="642"/>
      <c r="MRS7" s="642"/>
      <c r="MRT7" s="642"/>
      <c r="MRU7" s="642"/>
      <c r="MRV7" s="642"/>
      <c r="MRW7" s="642"/>
      <c r="MRX7" s="642"/>
      <c r="MRY7" s="642"/>
      <c r="MRZ7" s="642"/>
      <c r="MSA7" s="642"/>
      <c r="MSB7" s="642"/>
      <c r="MSC7" s="642"/>
      <c r="MSD7" s="642"/>
      <c r="MSE7" s="642"/>
      <c r="MSF7" s="642"/>
      <c r="MSG7" s="642"/>
      <c r="MSH7" s="642"/>
      <c r="MSI7" s="642"/>
      <c r="MSJ7" s="642"/>
      <c r="MSK7" s="642"/>
      <c r="MSL7" s="642"/>
      <c r="MSM7" s="642"/>
      <c r="MSN7" s="642"/>
      <c r="MSO7" s="642"/>
      <c r="MSP7" s="642"/>
      <c r="MSQ7" s="642"/>
      <c r="MSR7" s="642"/>
      <c r="MSS7" s="642"/>
      <c r="MST7" s="642"/>
      <c r="MSU7" s="642"/>
      <c r="MSV7" s="642"/>
      <c r="MSW7" s="642"/>
      <c r="MSX7" s="642"/>
      <c r="MSY7" s="642"/>
      <c r="MSZ7" s="642"/>
      <c r="MTA7" s="642"/>
      <c r="MTB7" s="642"/>
      <c r="MTC7" s="642"/>
      <c r="MTD7" s="642"/>
      <c r="MTE7" s="642"/>
      <c r="MTF7" s="642"/>
      <c r="MTG7" s="642"/>
      <c r="MTH7" s="642"/>
      <c r="MTI7" s="642"/>
      <c r="MTJ7" s="642"/>
      <c r="MTK7" s="642"/>
      <c r="MTL7" s="642"/>
      <c r="MTM7" s="642"/>
      <c r="MTN7" s="642"/>
      <c r="MTO7" s="642"/>
      <c r="MTP7" s="642"/>
      <c r="MTQ7" s="642"/>
      <c r="MTR7" s="642"/>
      <c r="MTS7" s="642"/>
      <c r="MTT7" s="642"/>
      <c r="MTU7" s="642"/>
      <c r="MTV7" s="642"/>
      <c r="MTW7" s="642"/>
      <c r="MTX7" s="642"/>
      <c r="MTY7" s="642"/>
      <c r="MTZ7" s="642"/>
      <c r="MUA7" s="642"/>
      <c r="MUB7" s="642"/>
      <c r="MUC7" s="642"/>
      <c r="MUD7" s="642"/>
      <c r="MUE7" s="642"/>
      <c r="MUF7" s="642"/>
      <c r="MUG7" s="642"/>
      <c r="MUH7" s="642"/>
      <c r="MUI7" s="642"/>
      <c r="MUJ7" s="642"/>
      <c r="MUK7" s="642"/>
      <c r="MUL7" s="642"/>
      <c r="MUM7" s="642"/>
      <c r="MUN7" s="642"/>
      <c r="MUO7" s="642"/>
      <c r="MUP7" s="642"/>
      <c r="MUQ7" s="642"/>
      <c r="MUR7" s="642"/>
      <c r="MUS7" s="642"/>
      <c r="MUT7" s="642"/>
      <c r="MUU7" s="642"/>
      <c r="MUV7" s="642"/>
      <c r="MUW7" s="642"/>
      <c r="MUX7" s="642"/>
      <c r="MUY7" s="642"/>
      <c r="MUZ7" s="642"/>
      <c r="MVA7" s="642"/>
      <c r="MVB7" s="642"/>
      <c r="MVC7" s="642"/>
      <c r="MVD7" s="642"/>
      <c r="MVE7" s="642"/>
      <c r="MVF7" s="642"/>
      <c r="MVG7" s="642"/>
      <c r="MVH7" s="642"/>
      <c r="MVI7" s="642"/>
      <c r="MVJ7" s="642"/>
      <c r="MVK7" s="642"/>
      <c r="MVL7" s="642"/>
      <c r="MVM7" s="642"/>
      <c r="MVN7" s="642"/>
      <c r="MVO7" s="642"/>
      <c r="MVP7" s="642"/>
      <c r="MVQ7" s="642"/>
      <c r="MVR7" s="642"/>
      <c r="MVS7" s="642"/>
      <c r="MVT7" s="642"/>
      <c r="MVU7" s="642"/>
      <c r="MVV7" s="642"/>
      <c r="MVW7" s="642"/>
      <c r="MVX7" s="642"/>
      <c r="MVY7" s="642"/>
      <c r="MVZ7" s="642"/>
      <c r="MWA7" s="642"/>
      <c r="MWB7" s="642"/>
      <c r="MWC7" s="642"/>
      <c r="MWD7" s="642"/>
      <c r="MWE7" s="642"/>
      <c r="MWF7" s="642"/>
      <c r="MWG7" s="642"/>
      <c r="MWH7" s="642"/>
      <c r="MWI7" s="642"/>
      <c r="MWJ7" s="642"/>
      <c r="MWK7" s="642"/>
      <c r="MWL7" s="642"/>
      <c r="MWM7" s="642"/>
      <c r="MWN7" s="642"/>
      <c r="MWO7" s="642"/>
      <c r="MWP7" s="642"/>
      <c r="MWQ7" s="642"/>
      <c r="MWR7" s="642"/>
      <c r="MWS7" s="642"/>
      <c r="MWT7" s="642"/>
      <c r="MWU7" s="642"/>
      <c r="MWV7" s="642"/>
      <c r="MWW7" s="642"/>
      <c r="MWX7" s="642"/>
      <c r="MWY7" s="642"/>
      <c r="MWZ7" s="642"/>
      <c r="MXA7" s="642"/>
      <c r="MXB7" s="642"/>
      <c r="MXC7" s="642"/>
      <c r="MXD7" s="642"/>
      <c r="MXE7" s="642"/>
      <c r="MXF7" s="642"/>
      <c r="MXG7" s="642"/>
      <c r="MXH7" s="642"/>
      <c r="MXI7" s="642"/>
      <c r="MXJ7" s="642"/>
      <c r="MXK7" s="642"/>
      <c r="MXL7" s="642"/>
      <c r="MXM7" s="642"/>
      <c r="MXN7" s="642"/>
      <c r="MXO7" s="642"/>
      <c r="MXP7" s="642"/>
      <c r="MXQ7" s="642"/>
      <c r="MXR7" s="642"/>
      <c r="MXS7" s="642"/>
      <c r="MXT7" s="642"/>
      <c r="MXU7" s="642"/>
      <c r="MXV7" s="642"/>
      <c r="MXW7" s="642"/>
      <c r="MXX7" s="642"/>
      <c r="MXY7" s="642"/>
      <c r="MXZ7" s="642"/>
      <c r="MYA7" s="642"/>
      <c r="MYB7" s="642"/>
      <c r="MYC7" s="642"/>
      <c r="MYD7" s="642"/>
      <c r="MYE7" s="642"/>
      <c r="MYF7" s="642"/>
      <c r="MYG7" s="642"/>
      <c r="MYH7" s="642"/>
      <c r="MYI7" s="642"/>
      <c r="MYJ7" s="642"/>
      <c r="MYK7" s="642"/>
      <c r="MYL7" s="642"/>
      <c r="MYM7" s="642"/>
      <c r="MYN7" s="642"/>
      <c r="MYO7" s="642"/>
      <c r="MYP7" s="642"/>
      <c r="MYQ7" s="642"/>
      <c r="MYR7" s="642"/>
      <c r="MYS7" s="642"/>
      <c r="MYT7" s="642"/>
      <c r="MYU7" s="642"/>
      <c r="MYV7" s="642"/>
      <c r="MYW7" s="642"/>
      <c r="MYX7" s="642"/>
      <c r="MYY7" s="642"/>
      <c r="MYZ7" s="642"/>
      <c r="MZA7" s="642"/>
      <c r="MZB7" s="642"/>
      <c r="MZC7" s="642"/>
      <c r="MZD7" s="642"/>
      <c r="MZE7" s="642"/>
      <c r="MZF7" s="642"/>
      <c r="MZG7" s="642"/>
      <c r="MZH7" s="642"/>
      <c r="MZI7" s="642"/>
      <c r="MZJ7" s="642"/>
      <c r="MZK7" s="642"/>
      <c r="MZL7" s="642"/>
      <c r="MZM7" s="642"/>
      <c r="MZN7" s="642"/>
      <c r="MZO7" s="642"/>
      <c r="MZP7" s="642"/>
      <c r="MZQ7" s="642"/>
      <c r="MZR7" s="642"/>
      <c r="MZS7" s="642"/>
      <c r="MZT7" s="642"/>
      <c r="MZU7" s="642"/>
      <c r="MZV7" s="642"/>
      <c r="MZW7" s="642"/>
      <c r="MZX7" s="642"/>
      <c r="MZY7" s="642"/>
      <c r="MZZ7" s="642"/>
      <c r="NAA7" s="642"/>
      <c r="NAB7" s="642"/>
      <c r="NAC7" s="642"/>
      <c r="NAD7" s="642"/>
      <c r="NAE7" s="642"/>
      <c r="NAF7" s="642"/>
      <c r="NAG7" s="642"/>
      <c r="NAH7" s="642"/>
      <c r="NAI7" s="642"/>
      <c r="NAJ7" s="642"/>
      <c r="NAK7" s="642"/>
      <c r="NAL7" s="642"/>
      <c r="NAM7" s="642"/>
      <c r="NAN7" s="642"/>
      <c r="NAO7" s="642"/>
      <c r="NAP7" s="642"/>
      <c r="NAQ7" s="642"/>
      <c r="NAR7" s="642"/>
      <c r="NAS7" s="642"/>
      <c r="NAT7" s="642"/>
      <c r="NAU7" s="642"/>
      <c r="NAV7" s="642"/>
      <c r="NAW7" s="642"/>
      <c r="NAX7" s="642"/>
      <c r="NAY7" s="642"/>
      <c r="NAZ7" s="642"/>
      <c r="NBA7" s="642"/>
      <c r="NBB7" s="642"/>
      <c r="NBC7" s="642"/>
      <c r="NBD7" s="642"/>
      <c r="NBE7" s="642"/>
      <c r="NBF7" s="642"/>
      <c r="NBG7" s="642"/>
      <c r="NBH7" s="642"/>
      <c r="NBI7" s="642"/>
      <c r="NBJ7" s="642"/>
      <c r="NBK7" s="642"/>
      <c r="NBL7" s="642"/>
      <c r="NBM7" s="642"/>
      <c r="NBN7" s="642"/>
      <c r="NBO7" s="642"/>
      <c r="NBP7" s="642"/>
      <c r="NBQ7" s="642"/>
      <c r="NBR7" s="642"/>
      <c r="NBS7" s="642"/>
      <c r="NBT7" s="642"/>
      <c r="NBU7" s="642"/>
      <c r="NBV7" s="642"/>
      <c r="NBW7" s="642"/>
      <c r="NBX7" s="642"/>
      <c r="NBY7" s="642"/>
      <c r="NBZ7" s="642"/>
      <c r="NCA7" s="642"/>
      <c r="NCB7" s="642"/>
      <c r="NCC7" s="642"/>
      <c r="NCD7" s="642"/>
      <c r="NCE7" s="642"/>
      <c r="NCF7" s="642"/>
      <c r="NCG7" s="642"/>
      <c r="NCH7" s="642"/>
      <c r="NCI7" s="642"/>
      <c r="NCJ7" s="642"/>
      <c r="NCK7" s="642"/>
      <c r="NCL7" s="642"/>
      <c r="NCM7" s="642"/>
      <c r="NCN7" s="642"/>
      <c r="NCO7" s="642"/>
      <c r="NCP7" s="642"/>
      <c r="NCQ7" s="642"/>
      <c r="NCR7" s="642"/>
      <c r="NCS7" s="642"/>
      <c r="NCT7" s="642"/>
      <c r="NCU7" s="642"/>
      <c r="NCV7" s="642"/>
      <c r="NCW7" s="642"/>
      <c r="NCX7" s="642"/>
      <c r="NCY7" s="642"/>
      <c r="NCZ7" s="642"/>
      <c r="NDA7" s="642"/>
      <c r="NDB7" s="642"/>
      <c r="NDC7" s="642"/>
      <c r="NDD7" s="642"/>
      <c r="NDE7" s="642"/>
      <c r="NDF7" s="642"/>
      <c r="NDG7" s="642"/>
      <c r="NDH7" s="642"/>
      <c r="NDI7" s="642"/>
      <c r="NDJ7" s="642"/>
      <c r="NDK7" s="642"/>
      <c r="NDL7" s="642"/>
      <c r="NDM7" s="642"/>
      <c r="NDN7" s="642"/>
      <c r="NDO7" s="642"/>
      <c r="NDP7" s="642"/>
      <c r="NDQ7" s="642"/>
      <c r="NDR7" s="642"/>
      <c r="NDS7" s="642"/>
      <c r="NDT7" s="642"/>
      <c r="NDU7" s="642"/>
      <c r="NDV7" s="642"/>
      <c r="NDW7" s="642"/>
      <c r="NDX7" s="642"/>
      <c r="NDY7" s="642"/>
      <c r="NDZ7" s="642"/>
      <c r="NEA7" s="642"/>
      <c r="NEB7" s="642"/>
      <c r="NEC7" s="642"/>
      <c r="NED7" s="642"/>
      <c r="NEE7" s="642"/>
      <c r="NEF7" s="642"/>
      <c r="NEG7" s="642"/>
      <c r="NEH7" s="642"/>
      <c r="NEI7" s="642"/>
      <c r="NEJ7" s="642"/>
      <c r="NEK7" s="642"/>
      <c r="NEL7" s="642"/>
      <c r="NEM7" s="642"/>
      <c r="NEN7" s="642"/>
      <c r="NEO7" s="642"/>
      <c r="NEP7" s="642"/>
      <c r="NEQ7" s="642"/>
      <c r="NER7" s="642"/>
      <c r="NES7" s="642"/>
      <c r="NET7" s="642"/>
      <c r="NEU7" s="642"/>
      <c r="NEV7" s="642"/>
      <c r="NEW7" s="642"/>
      <c r="NEX7" s="642"/>
      <c r="NEY7" s="642"/>
      <c r="NEZ7" s="642"/>
      <c r="NFA7" s="642"/>
      <c r="NFB7" s="642"/>
      <c r="NFC7" s="642"/>
      <c r="NFD7" s="642"/>
      <c r="NFE7" s="642"/>
      <c r="NFF7" s="642"/>
      <c r="NFG7" s="642"/>
      <c r="NFH7" s="642"/>
      <c r="NFI7" s="642"/>
      <c r="NFJ7" s="642"/>
      <c r="NFK7" s="642"/>
      <c r="NFL7" s="642"/>
      <c r="NFM7" s="642"/>
      <c r="NFN7" s="642"/>
      <c r="NFO7" s="642"/>
      <c r="NFP7" s="642"/>
      <c r="NFQ7" s="642"/>
      <c r="NFR7" s="642"/>
      <c r="NFS7" s="642"/>
      <c r="NFT7" s="642"/>
      <c r="NFU7" s="642"/>
      <c r="NFV7" s="642"/>
      <c r="NFW7" s="642"/>
      <c r="NFX7" s="642"/>
      <c r="NFY7" s="642"/>
      <c r="NFZ7" s="642"/>
      <c r="NGA7" s="642"/>
      <c r="NGB7" s="642"/>
      <c r="NGC7" s="642"/>
      <c r="NGD7" s="642"/>
      <c r="NGE7" s="642"/>
      <c r="NGF7" s="642"/>
      <c r="NGG7" s="642"/>
      <c r="NGH7" s="642"/>
      <c r="NGI7" s="642"/>
      <c r="NGJ7" s="642"/>
      <c r="NGK7" s="642"/>
      <c r="NGL7" s="642"/>
      <c r="NGM7" s="642"/>
      <c r="NGN7" s="642"/>
      <c r="NGO7" s="642"/>
      <c r="NGP7" s="642"/>
      <c r="NGQ7" s="642"/>
      <c r="NGR7" s="642"/>
      <c r="NGS7" s="642"/>
      <c r="NGT7" s="642"/>
      <c r="NGU7" s="642"/>
      <c r="NGV7" s="642"/>
      <c r="NGW7" s="642"/>
      <c r="NGX7" s="642"/>
      <c r="NGY7" s="642"/>
      <c r="NGZ7" s="642"/>
      <c r="NHA7" s="642"/>
      <c r="NHB7" s="642"/>
      <c r="NHC7" s="642"/>
      <c r="NHD7" s="642"/>
      <c r="NHE7" s="642"/>
      <c r="NHF7" s="642"/>
      <c r="NHG7" s="642"/>
      <c r="NHH7" s="642"/>
      <c r="NHI7" s="642"/>
      <c r="NHJ7" s="642"/>
      <c r="NHK7" s="642"/>
      <c r="NHL7" s="642"/>
      <c r="NHM7" s="642"/>
      <c r="NHN7" s="642"/>
      <c r="NHO7" s="642"/>
      <c r="NHP7" s="642"/>
      <c r="NHQ7" s="642"/>
      <c r="NHR7" s="642"/>
      <c r="NHS7" s="642"/>
      <c r="NHT7" s="642"/>
      <c r="NHU7" s="642"/>
      <c r="NHV7" s="642"/>
      <c r="NHW7" s="642"/>
      <c r="NHX7" s="642"/>
      <c r="NHY7" s="642"/>
      <c r="NHZ7" s="642"/>
      <c r="NIA7" s="642"/>
      <c r="NIB7" s="642"/>
      <c r="NIC7" s="642"/>
      <c r="NID7" s="642"/>
      <c r="NIE7" s="642"/>
      <c r="NIF7" s="642"/>
      <c r="NIG7" s="642"/>
      <c r="NIH7" s="642"/>
      <c r="NII7" s="642"/>
      <c r="NIJ7" s="642"/>
      <c r="NIK7" s="642"/>
      <c r="NIL7" s="642"/>
      <c r="NIM7" s="642"/>
      <c r="NIN7" s="642"/>
      <c r="NIO7" s="642"/>
      <c r="NIP7" s="642"/>
      <c r="NIQ7" s="642"/>
      <c r="NIR7" s="642"/>
      <c r="NIS7" s="642"/>
      <c r="NIT7" s="642"/>
      <c r="NIU7" s="642"/>
      <c r="NIV7" s="642"/>
      <c r="NIW7" s="642"/>
      <c r="NIX7" s="642"/>
      <c r="NIY7" s="642"/>
      <c r="NIZ7" s="642"/>
      <c r="NJA7" s="642"/>
      <c r="NJB7" s="642"/>
      <c r="NJC7" s="642"/>
      <c r="NJD7" s="642"/>
      <c r="NJE7" s="642"/>
      <c r="NJF7" s="642"/>
      <c r="NJG7" s="642"/>
      <c r="NJH7" s="642"/>
      <c r="NJI7" s="642"/>
      <c r="NJJ7" s="642"/>
      <c r="NJK7" s="642"/>
      <c r="NJL7" s="642"/>
      <c r="NJM7" s="642"/>
      <c r="NJN7" s="642"/>
      <c r="NJO7" s="642"/>
      <c r="NJP7" s="642"/>
      <c r="NJQ7" s="642"/>
      <c r="NJR7" s="642"/>
      <c r="NJS7" s="642"/>
      <c r="NJT7" s="642"/>
      <c r="NJU7" s="642"/>
      <c r="NJV7" s="642"/>
      <c r="NJW7" s="642"/>
      <c r="NJX7" s="642"/>
      <c r="NJY7" s="642"/>
      <c r="NJZ7" s="642"/>
      <c r="NKA7" s="642"/>
      <c r="NKB7" s="642"/>
      <c r="NKC7" s="642"/>
      <c r="NKD7" s="642"/>
      <c r="NKE7" s="642"/>
      <c r="NKF7" s="642"/>
      <c r="NKG7" s="642"/>
      <c r="NKH7" s="642"/>
      <c r="NKI7" s="642"/>
      <c r="NKJ7" s="642"/>
      <c r="NKK7" s="642"/>
      <c r="NKL7" s="642"/>
      <c r="NKM7" s="642"/>
      <c r="NKN7" s="642"/>
      <c r="NKO7" s="642"/>
      <c r="NKP7" s="642"/>
      <c r="NKQ7" s="642"/>
      <c r="NKR7" s="642"/>
      <c r="NKS7" s="642"/>
      <c r="NKT7" s="642"/>
      <c r="NKU7" s="642"/>
      <c r="NKV7" s="642"/>
      <c r="NKW7" s="642"/>
      <c r="NKX7" s="642"/>
      <c r="NKY7" s="642"/>
      <c r="NKZ7" s="642"/>
      <c r="NLA7" s="642"/>
      <c r="NLB7" s="642"/>
      <c r="NLC7" s="642"/>
      <c r="NLD7" s="642"/>
      <c r="NLE7" s="642"/>
      <c r="NLF7" s="642"/>
      <c r="NLG7" s="642"/>
      <c r="NLH7" s="642"/>
      <c r="NLI7" s="642"/>
      <c r="NLJ7" s="642"/>
      <c r="NLK7" s="642"/>
      <c r="NLL7" s="642"/>
      <c r="NLM7" s="642"/>
      <c r="NLN7" s="642"/>
      <c r="NLO7" s="642"/>
      <c r="NLP7" s="642"/>
      <c r="NLQ7" s="642"/>
      <c r="NLR7" s="642"/>
      <c r="NLS7" s="642"/>
      <c r="NLT7" s="642"/>
      <c r="NLU7" s="642"/>
      <c r="NLV7" s="642"/>
      <c r="NLW7" s="642"/>
      <c r="NLX7" s="642"/>
      <c r="NLY7" s="642"/>
      <c r="NLZ7" s="642"/>
      <c r="NMA7" s="642"/>
      <c r="NMB7" s="642"/>
      <c r="NMC7" s="642"/>
      <c r="NMD7" s="642"/>
      <c r="NME7" s="642"/>
      <c r="NMF7" s="642"/>
      <c r="NMG7" s="642"/>
      <c r="NMH7" s="642"/>
      <c r="NMI7" s="642"/>
      <c r="NMJ7" s="642"/>
      <c r="NMK7" s="642"/>
      <c r="NML7" s="642"/>
      <c r="NMM7" s="642"/>
      <c r="NMN7" s="642"/>
      <c r="NMO7" s="642"/>
      <c r="NMP7" s="642"/>
      <c r="NMQ7" s="642"/>
      <c r="NMR7" s="642"/>
      <c r="NMS7" s="642"/>
      <c r="NMT7" s="642"/>
      <c r="NMU7" s="642"/>
      <c r="NMV7" s="642"/>
      <c r="NMW7" s="642"/>
      <c r="NMX7" s="642"/>
      <c r="NMY7" s="642"/>
      <c r="NMZ7" s="642"/>
      <c r="NNA7" s="642"/>
      <c r="NNB7" s="642"/>
      <c r="NNC7" s="642"/>
      <c r="NND7" s="642"/>
      <c r="NNE7" s="642"/>
      <c r="NNF7" s="642"/>
      <c r="NNG7" s="642"/>
      <c r="NNH7" s="642"/>
      <c r="NNI7" s="642"/>
      <c r="NNJ7" s="642"/>
      <c r="NNK7" s="642"/>
      <c r="NNL7" s="642"/>
      <c r="NNM7" s="642"/>
      <c r="NNN7" s="642"/>
      <c r="NNO7" s="642"/>
      <c r="NNP7" s="642"/>
      <c r="NNQ7" s="642"/>
      <c r="NNR7" s="642"/>
      <c r="NNS7" s="642"/>
      <c r="NNT7" s="642"/>
      <c r="NNU7" s="642"/>
      <c r="NNV7" s="642"/>
      <c r="NNW7" s="642"/>
      <c r="NNX7" s="642"/>
      <c r="NNY7" s="642"/>
      <c r="NNZ7" s="642"/>
      <c r="NOA7" s="642"/>
      <c r="NOB7" s="642"/>
      <c r="NOC7" s="642"/>
      <c r="NOD7" s="642"/>
      <c r="NOE7" s="642"/>
      <c r="NOF7" s="642"/>
      <c r="NOG7" s="642"/>
      <c r="NOH7" s="642"/>
      <c r="NOI7" s="642"/>
      <c r="NOJ7" s="642"/>
      <c r="NOK7" s="642"/>
      <c r="NOL7" s="642"/>
      <c r="NOM7" s="642"/>
      <c r="NON7" s="642"/>
      <c r="NOO7" s="642"/>
      <c r="NOP7" s="642"/>
      <c r="NOQ7" s="642"/>
      <c r="NOR7" s="642"/>
      <c r="NOS7" s="642"/>
      <c r="NOT7" s="642"/>
      <c r="NOU7" s="642"/>
      <c r="NOV7" s="642"/>
      <c r="NOW7" s="642"/>
      <c r="NOX7" s="642"/>
      <c r="NOY7" s="642"/>
      <c r="NOZ7" s="642"/>
      <c r="NPA7" s="642"/>
      <c r="NPB7" s="642"/>
      <c r="NPC7" s="642"/>
      <c r="NPD7" s="642"/>
      <c r="NPE7" s="642"/>
      <c r="NPF7" s="642"/>
      <c r="NPG7" s="642"/>
      <c r="NPH7" s="642"/>
      <c r="NPI7" s="642"/>
      <c r="NPJ7" s="642"/>
      <c r="NPK7" s="642"/>
      <c r="NPL7" s="642"/>
      <c r="NPM7" s="642"/>
      <c r="NPN7" s="642"/>
      <c r="NPO7" s="642"/>
      <c r="NPP7" s="642"/>
      <c r="NPQ7" s="642"/>
      <c r="NPR7" s="642"/>
      <c r="NPS7" s="642"/>
      <c r="NPT7" s="642"/>
      <c r="NPU7" s="642"/>
      <c r="NPV7" s="642"/>
      <c r="NPW7" s="642"/>
      <c r="NPX7" s="642"/>
      <c r="NPY7" s="642"/>
      <c r="NPZ7" s="642"/>
      <c r="NQA7" s="642"/>
      <c r="NQB7" s="642"/>
      <c r="NQC7" s="642"/>
      <c r="NQD7" s="642"/>
      <c r="NQE7" s="642"/>
      <c r="NQF7" s="642"/>
      <c r="NQG7" s="642"/>
      <c r="NQH7" s="642"/>
      <c r="NQI7" s="642"/>
      <c r="NQJ7" s="642"/>
      <c r="NQK7" s="642"/>
      <c r="NQL7" s="642"/>
      <c r="NQM7" s="642"/>
      <c r="NQN7" s="642"/>
      <c r="NQO7" s="642"/>
      <c r="NQP7" s="642"/>
      <c r="NQQ7" s="642"/>
      <c r="NQR7" s="642"/>
      <c r="NQS7" s="642"/>
      <c r="NQT7" s="642"/>
      <c r="NQU7" s="642"/>
      <c r="NQV7" s="642"/>
      <c r="NQW7" s="642"/>
      <c r="NQX7" s="642"/>
      <c r="NQY7" s="642"/>
      <c r="NQZ7" s="642"/>
      <c r="NRA7" s="642"/>
      <c r="NRB7" s="642"/>
      <c r="NRC7" s="642"/>
      <c r="NRD7" s="642"/>
      <c r="NRE7" s="642"/>
      <c r="NRF7" s="642"/>
      <c r="NRG7" s="642"/>
      <c r="NRH7" s="642"/>
      <c r="NRI7" s="642"/>
      <c r="NRJ7" s="642"/>
      <c r="NRK7" s="642"/>
      <c r="NRL7" s="642"/>
      <c r="NRM7" s="642"/>
      <c r="NRN7" s="642"/>
      <c r="NRO7" s="642"/>
      <c r="NRP7" s="642"/>
      <c r="NRQ7" s="642"/>
      <c r="NRR7" s="642"/>
      <c r="NRS7" s="642"/>
      <c r="NRT7" s="642"/>
      <c r="NRU7" s="642"/>
      <c r="NRV7" s="642"/>
      <c r="NRW7" s="642"/>
      <c r="NRX7" s="642"/>
      <c r="NRY7" s="642"/>
      <c r="NRZ7" s="642"/>
      <c r="NSA7" s="642"/>
      <c r="NSB7" s="642"/>
      <c r="NSC7" s="642"/>
      <c r="NSD7" s="642"/>
      <c r="NSE7" s="642"/>
      <c r="NSF7" s="642"/>
      <c r="NSG7" s="642"/>
      <c r="NSH7" s="642"/>
      <c r="NSI7" s="642"/>
      <c r="NSJ7" s="642"/>
      <c r="NSK7" s="642"/>
      <c r="NSL7" s="642"/>
      <c r="NSM7" s="642"/>
      <c r="NSN7" s="642"/>
      <c r="NSO7" s="642"/>
      <c r="NSP7" s="642"/>
      <c r="NSQ7" s="642"/>
      <c r="NSR7" s="642"/>
      <c r="NSS7" s="642"/>
      <c r="NST7" s="642"/>
      <c r="NSU7" s="642"/>
      <c r="NSV7" s="642"/>
      <c r="NSW7" s="642"/>
      <c r="NSX7" s="642"/>
      <c r="NSY7" s="642"/>
      <c r="NSZ7" s="642"/>
      <c r="NTA7" s="642"/>
      <c r="NTB7" s="642"/>
      <c r="NTC7" s="642"/>
      <c r="NTD7" s="642"/>
      <c r="NTE7" s="642"/>
      <c r="NTF7" s="642"/>
      <c r="NTG7" s="642"/>
      <c r="NTH7" s="642"/>
      <c r="NTI7" s="642"/>
      <c r="NTJ7" s="642"/>
      <c r="NTK7" s="642"/>
      <c r="NTL7" s="642"/>
      <c r="NTM7" s="642"/>
      <c r="NTN7" s="642"/>
      <c r="NTO7" s="642"/>
      <c r="NTP7" s="642"/>
      <c r="NTQ7" s="642"/>
      <c r="NTR7" s="642"/>
      <c r="NTS7" s="642"/>
      <c r="NTT7" s="642"/>
      <c r="NTU7" s="642"/>
      <c r="NTV7" s="642"/>
      <c r="NTW7" s="642"/>
      <c r="NTX7" s="642"/>
      <c r="NTY7" s="642"/>
      <c r="NTZ7" s="642"/>
      <c r="NUA7" s="642"/>
      <c r="NUB7" s="642"/>
      <c r="NUC7" s="642"/>
      <c r="NUD7" s="642"/>
      <c r="NUE7" s="642"/>
      <c r="NUF7" s="642"/>
      <c r="NUG7" s="642"/>
      <c r="NUH7" s="642"/>
      <c r="NUI7" s="642"/>
      <c r="NUJ7" s="642"/>
      <c r="NUK7" s="642"/>
      <c r="NUL7" s="642"/>
      <c r="NUM7" s="642"/>
      <c r="NUN7" s="642"/>
      <c r="NUO7" s="642"/>
      <c r="NUP7" s="642"/>
      <c r="NUQ7" s="642"/>
      <c r="NUR7" s="642"/>
      <c r="NUS7" s="642"/>
      <c r="NUT7" s="642"/>
      <c r="NUU7" s="642"/>
      <c r="NUV7" s="642"/>
      <c r="NUW7" s="642"/>
      <c r="NUX7" s="642"/>
      <c r="NUY7" s="642"/>
      <c r="NUZ7" s="642"/>
      <c r="NVA7" s="642"/>
      <c r="NVB7" s="642"/>
      <c r="NVC7" s="642"/>
      <c r="NVD7" s="642"/>
      <c r="NVE7" s="642"/>
      <c r="NVF7" s="642"/>
      <c r="NVG7" s="642"/>
      <c r="NVH7" s="642"/>
      <c r="NVI7" s="642"/>
      <c r="NVJ7" s="642"/>
      <c r="NVK7" s="642"/>
      <c r="NVL7" s="642"/>
      <c r="NVM7" s="642"/>
      <c r="NVN7" s="642"/>
      <c r="NVO7" s="642"/>
      <c r="NVP7" s="642"/>
      <c r="NVQ7" s="642"/>
      <c r="NVR7" s="642"/>
      <c r="NVS7" s="642"/>
      <c r="NVT7" s="642"/>
      <c r="NVU7" s="642"/>
      <c r="NVV7" s="642"/>
      <c r="NVW7" s="642"/>
      <c r="NVX7" s="642"/>
      <c r="NVY7" s="642"/>
      <c r="NVZ7" s="642"/>
      <c r="NWA7" s="642"/>
      <c r="NWB7" s="642"/>
      <c r="NWC7" s="642"/>
      <c r="NWD7" s="642"/>
      <c r="NWE7" s="642"/>
      <c r="NWF7" s="642"/>
      <c r="NWG7" s="642"/>
      <c r="NWH7" s="642"/>
      <c r="NWI7" s="642"/>
      <c r="NWJ7" s="642"/>
      <c r="NWK7" s="642"/>
      <c r="NWL7" s="642"/>
      <c r="NWM7" s="642"/>
      <c r="NWN7" s="642"/>
      <c r="NWO7" s="642"/>
      <c r="NWP7" s="642"/>
      <c r="NWQ7" s="642"/>
      <c r="NWR7" s="642"/>
      <c r="NWS7" s="642"/>
      <c r="NWT7" s="642"/>
      <c r="NWU7" s="642"/>
      <c r="NWV7" s="642"/>
      <c r="NWW7" s="642"/>
      <c r="NWX7" s="642"/>
      <c r="NWY7" s="642"/>
      <c r="NWZ7" s="642"/>
      <c r="NXA7" s="642"/>
      <c r="NXB7" s="642"/>
      <c r="NXC7" s="642"/>
      <c r="NXD7" s="642"/>
      <c r="NXE7" s="642"/>
      <c r="NXF7" s="642"/>
      <c r="NXG7" s="642"/>
      <c r="NXH7" s="642"/>
      <c r="NXI7" s="642"/>
      <c r="NXJ7" s="642"/>
      <c r="NXK7" s="642"/>
      <c r="NXL7" s="642"/>
      <c r="NXM7" s="642"/>
      <c r="NXN7" s="642"/>
      <c r="NXO7" s="642"/>
      <c r="NXP7" s="642"/>
      <c r="NXQ7" s="642"/>
      <c r="NXR7" s="642"/>
      <c r="NXS7" s="642"/>
      <c r="NXT7" s="642"/>
      <c r="NXU7" s="642"/>
      <c r="NXV7" s="642"/>
      <c r="NXW7" s="642"/>
      <c r="NXX7" s="642"/>
      <c r="NXY7" s="642"/>
      <c r="NXZ7" s="642"/>
      <c r="NYA7" s="642"/>
      <c r="NYB7" s="642"/>
      <c r="NYC7" s="642"/>
      <c r="NYD7" s="642"/>
      <c r="NYE7" s="642"/>
      <c r="NYF7" s="642"/>
      <c r="NYG7" s="642"/>
      <c r="NYH7" s="642"/>
      <c r="NYI7" s="642"/>
      <c r="NYJ7" s="642"/>
      <c r="NYK7" s="642"/>
      <c r="NYL7" s="642"/>
      <c r="NYM7" s="642"/>
      <c r="NYN7" s="642"/>
      <c r="NYO7" s="642"/>
      <c r="NYP7" s="642"/>
      <c r="NYQ7" s="642"/>
      <c r="NYR7" s="642"/>
      <c r="NYS7" s="642"/>
      <c r="NYT7" s="642"/>
      <c r="NYU7" s="642"/>
      <c r="NYV7" s="642"/>
      <c r="NYW7" s="642"/>
      <c r="NYX7" s="642"/>
      <c r="NYY7" s="642"/>
      <c r="NYZ7" s="642"/>
      <c r="NZA7" s="642"/>
      <c r="NZB7" s="642"/>
      <c r="NZC7" s="642"/>
      <c r="NZD7" s="642"/>
      <c r="NZE7" s="642"/>
      <c r="NZF7" s="642"/>
      <c r="NZG7" s="642"/>
      <c r="NZH7" s="642"/>
      <c r="NZI7" s="642"/>
      <c r="NZJ7" s="642"/>
      <c r="NZK7" s="642"/>
      <c r="NZL7" s="642"/>
      <c r="NZM7" s="642"/>
      <c r="NZN7" s="642"/>
      <c r="NZO7" s="642"/>
      <c r="NZP7" s="642"/>
      <c r="NZQ7" s="642"/>
      <c r="NZR7" s="642"/>
      <c r="NZS7" s="642"/>
      <c r="NZT7" s="642"/>
      <c r="NZU7" s="642"/>
      <c r="NZV7" s="642"/>
      <c r="NZW7" s="642"/>
      <c r="NZX7" s="642"/>
      <c r="NZY7" s="642"/>
      <c r="NZZ7" s="642"/>
      <c r="OAA7" s="642"/>
      <c r="OAB7" s="642"/>
      <c r="OAC7" s="642"/>
      <c r="OAD7" s="642"/>
      <c r="OAE7" s="642"/>
      <c r="OAF7" s="642"/>
      <c r="OAG7" s="642"/>
      <c r="OAH7" s="642"/>
      <c r="OAI7" s="642"/>
      <c r="OAJ7" s="642"/>
      <c r="OAK7" s="642"/>
      <c r="OAL7" s="642"/>
      <c r="OAM7" s="642"/>
      <c r="OAN7" s="642"/>
      <c r="OAO7" s="642"/>
      <c r="OAP7" s="642"/>
      <c r="OAQ7" s="642"/>
      <c r="OAR7" s="642"/>
      <c r="OAS7" s="642"/>
      <c r="OAT7" s="642"/>
      <c r="OAU7" s="642"/>
      <c r="OAV7" s="642"/>
      <c r="OAW7" s="642"/>
      <c r="OAX7" s="642"/>
      <c r="OAY7" s="642"/>
      <c r="OAZ7" s="642"/>
      <c r="OBA7" s="642"/>
      <c r="OBB7" s="642"/>
      <c r="OBC7" s="642"/>
      <c r="OBD7" s="642"/>
      <c r="OBE7" s="642"/>
      <c r="OBF7" s="642"/>
      <c r="OBG7" s="642"/>
      <c r="OBH7" s="642"/>
      <c r="OBI7" s="642"/>
      <c r="OBJ7" s="642"/>
      <c r="OBK7" s="642"/>
      <c r="OBL7" s="642"/>
      <c r="OBM7" s="642"/>
      <c r="OBN7" s="642"/>
      <c r="OBO7" s="642"/>
      <c r="OBP7" s="642"/>
      <c r="OBQ7" s="642"/>
      <c r="OBR7" s="642"/>
      <c r="OBS7" s="642"/>
      <c r="OBT7" s="642"/>
      <c r="OBU7" s="642"/>
      <c r="OBV7" s="642"/>
      <c r="OBW7" s="642"/>
      <c r="OBX7" s="642"/>
      <c r="OBY7" s="642"/>
      <c r="OBZ7" s="642"/>
      <c r="OCA7" s="642"/>
      <c r="OCB7" s="642"/>
      <c r="OCC7" s="642"/>
      <c r="OCD7" s="642"/>
      <c r="OCE7" s="642"/>
      <c r="OCF7" s="642"/>
      <c r="OCG7" s="642"/>
      <c r="OCH7" s="642"/>
      <c r="OCI7" s="642"/>
      <c r="OCJ7" s="642"/>
      <c r="OCK7" s="642"/>
      <c r="OCL7" s="642"/>
      <c r="OCM7" s="642"/>
      <c r="OCN7" s="642"/>
      <c r="OCO7" s="642"/>
      <c r="OCP7" s="642"/>
      <c r="OCQ7" s="642"/>
      <c r="OCR7" s="642"/>
      <c r="OCS7" s="642"/>
      <c r="OCT7" s="642"/>
      <c r="OCU7" s="642"/>
      <c r="OCV7" s="642"/>
      <c r="OCW7" s="642"/>
      <c r="OCX7" s="642"/>
      <c r="OCY7" s="642"/>
      <c r="OCZ7" s="642"/>
      <c r="ODA7" s="642"/>
      <c r="ODB7" s="642"/>
      <c r="ODC7" s="642"/>
      <c r="ODD7" s="642"/>
      <c r="ODE7" s="642"/>
      <c r="ODF7" s="642"/>
      <c r="ODG7" s="642"/>
      <c r="ODH7" s="642"/>
      <c r="ODI7" s="642"/>
      <c r="ODJ7" s="642"/>
      <c r="ODK7" s="642"/>
      <c r="ODL7" s="642"/>
      <c r="ODM7" s="642"/>
      <c r="ODN7" s="642"/>
      <c r="ODO7" s="642"/>
      <c r="ODP7" s="642"/>
      <c r="ODQ7" s="642"/>
      <c r="ODR7" s="642"/>
      <c r="ODS7" s="642"/>
      <c r="ODT7" s="642"/>
      <c r="ODU7" s="642"/>
      <c r="ODV7" s="642"/>
      <c r="ODW7" s="642"/>
      <c r="ODX7" s="642"/>
      <c r="ODY7" s="642"/>
      <c r="ODZ7" s="642"/>
      <c r="OEA7" s="642"/>
      <c r="OEB7" s="642"/>
      <c r="OEC7" s="642"/>
      <c r="OED7" s="642"/>
      <c r="OEE7" s="642"/>
      <c r="OEF7" s="642"/>
      <c r="OEG7" s="642"/>
      <c r="OEH7" s="642"/>
      <c r="OEI7" s="642"/>
      <c r="OEJ7" s="642"/>
      <c r="OEK7" s="642"/>
      <c r="OEL7" s="642"/>
      <c r="OEM7" s="642"/>
      <c r="OEN7" s="642"/>
      <c r="OEO7" s="642"/>
      <c r="OEP7" s="642"/>
      <c r="OEQ7" s="642"/>
      <c r="OER7" s="642"/>
      <c r="OES7" s="642"/>
      <c r="OET7" s="642"/>
      <c r="OEU7" s="642"/>
      <c r="OEV7" s="642"/>
      <c r="OEW7" s="642"/>
      <c r="OEX7" s="642"/>
      <c r="OEY7" s="642"/>
      <c r="OEZ7" s="642"/>
      <c r="OFA7" s="642"/>
      <c r="OFB7" s="642"/>
      <c r="OFC7" s="642"/>
      <c r="OFD7" s="642"/>
      <c r="OFE7" s="642"/>
      <c r="OFF7" s="642"/>
      <c r="OFG7" s="642"/>
      <c r="OFH7" s="642"/>
      <c r="OFI7" s="642"/>
      <c r="OFJ7" s="642"/>
      <c r="OFK7" s="642"/>
      <c r="OFL7" s="642"/>
      <c r="OFM7" s="642"/>
      <c r="OFN7" s="642"/>
      <c r="OFO7" s="642"/>
      <c r="OFP7" s="642"/>
      <c r="OFQ7" s="642"/>
      <c r="OFR7" s="642"/>
      <c r="OFS7" s="642"/>
      <c r="OFT7" s="642"/>
      <c r="OFU7" s="642"/>
      <c r="OFV7" s="642"/>
      <c r="OFW7" s="642"/>
      <c r="OFX7" s="642"/>
      <c r="OFY7" s="642"/>
      <c r="OFZ7" s="642"/>
      <c r="OGA7" s="642"/>
      <c r="OGB7" s="642"/>
      <c r="OGC7" s="642"/>
      <c r="OGD7" s="642"/>
      <c r="OGE7" s="642"/>
      <c r="OGF7" s="642"/>
      <c r="OGG7" s="642"/>
      <c r="OGH7" s="642"/>
      <c r="OGI7" s="642"/>
      <c r="OGJ7" s="642"/>
      <c r="OGK7" s="642"/>
      <c r="OGL7" s="642"/>
      <c r="OGM7" s="642"/>
      <c r="OGN7" s="642"/>
      <c r="OGO7" s="642"/>
      <c r="OGP7" s="642"/>
      <c r="OGQ7" s="642"/>
      <c r="OGR7" s="642"/>
      <c r="OGS7" s="642"/>
      <c r="OGT7" s="642"/>
      <c r="OGU7" s="642"/>
      <c r="OGV7" s="642"/>
      <c r="OGW7" s="642"/>
      <c r="OGX7" s="642"/>
      <c r="OGY7" s="642"/>
      <c r="OGZ7" s="642"/>
      <c r="OHA7" s="642"/>
      <c r="OHB7" s="642"/>
      <c r="OHC7" s="642"/>
      <c r="OHD7" s="642"/>
      <c r="OHE7" s="642"/>
      <c r="OHF7" s="642"/>
      <c r="OHG7" s="642"/>
      <c r="OHH7" s="642"/>
      <c r="OHI7" s="642"/>
      <c r="OHJ7" s="642"/>
      <c r="OHK7" s="642"/>
      <c r="OHL7" s="642"/>
      <c r="OHM7" s="642"/>
      <c r="OHN7" s="642"/>
      <c r="OHO7" s="642"/>
      <c r="OHP7" s="642"/>
      <c r="OHQ7" s="642"/>
      <c r="OHR7" s="642"/>
      <c r="OHS7" s="642"/>
      <c r="OHT7" s="642"/>
      <c r="OHU7" s="642"/>
      <c r="OHV7" s="642"/>
      <c r="OHW7" s="642"/>
      <c r="OHX7" s="642"/>
      <c r="OHY7" s="642"/>
      <c r="OHZ7" s="642"/>
      <c r="OIA7" s="642"/>
      <c r="OIB7" s="642"/>
      <c r="OIC7" s="642"/>
      <c r="OID7" s="642"/>
      <c r="OIE7" s="642"/>
      <c r="OIF7" s="642"/>
      <c r="OIG7" s="642"/>
      <c r="OIH7" s="642"/>
      <c r="OII7" s="642"/>
      <c r="OIJ7" s="642"/>
      <c r="OIK7" s="642"/>
      <c r="OIL7" s="642"/>
      <c r="OIM7" s="642"/>
      <c r="OIN7" s="642"/>
      <c r="OIO7" s="642"/>
      <c r="OIP7" s="642"/>
      <c r="OIQ7" s="642"/>
      <c r="OIR7" s="642"/>
      <c r="OIS7" s="642"/>
      <c r="OIT7" s="642"/>
      <c r="OIU7" s="642"/>
      <c r="OIV7" s="642"/>
      <c r="OIW7" s="642"/>
      <c r="OIX7" s="642"/>
      <c r="OIY7" s="642"/>
      <c r="OIZ7" s="642"/>
      <c r="OJA7" s="642"/>
      <c r="OJB7" s="642"/>
      <c r="OJC7" s="642"/>
      <c r="OJD7" s="642"/>
      <c r="OJE7" s="642"/>
      <c r="OJF7" s="642"/>
      <c r="OJG7" s="642"/>
      <c r="OJH7" s="642"/>
      <c r="OJI7" s="642"/>
      <c r="OJJ7" s="642"/>
      <c r="OJK7" s="642"/>
      <c r="OJL7" s="642"/>
      <c r="OJM7" s="642"/>
      <c r="OJN7" s="642"/>
      <c r="OJO7" s="642"/>
      <c r="OJP7" s="642"/>
      <c r="OJQ7" s="642"/>
      <c r="OJR7" s="642"/>
      <c r="OJS7" s="642"/>
      <c r="OJT7" s="642"/>
      <c r="OJU7" s="642"/>
      <c r="OJV7" s="642"/>
      <c r="OJW7" s="642"/>
      <c r="OJX7" s="642"/>
      <c r="OJY7" s="642"/>
      <c r="OJZ7" s="642"/>
      <c r="OKA7" s="642"/>
      <c r="OKB7" s="642"/>
      <c r="OKC7" s="642"/>
      <c r="OKD7" s="642"/>
      <c r="OKE7" s="642"/>
      <c r="OKF7" s="642"/>
      <c r="OKG7" s="642"/>
      <c r="OKH7" s="642"/>
      <c r="OKI7" s="642"/>
      <c r="OKJ7" s="642"/>
      <c r="OKK7" s="642"/>
      <c r="OKL7" s="642"/>
      <c r="OKM7" s="642"/>
      <c r="OKN7" s="642"/>
      <c r="OKO7" s="642"/>
      <c r="OKP7" s="642"/>
      <c r="OKQ7" s="642"/>
      <c r="OKR7" s="642"/>
      <c r="OKS7" s="642"/>
      <c r="OKT7" s="642"/>
      <c r="OKU7" s="642"/>
      <c r="OKV7" s="642"/>
      <c r="OKW7" s="642"/>
      <c r="OKX7" s="642"/>
      <c r="OKY7" s="642"/>
      <c r="OKZ7" s="642"/>
      <c r="OLA7" s="642"/>
      <c r="OLB7" s="642"/>
      <c r="OLC7" s="642"/>
      <c r="OLD7" s="642"/>
      <c r="OLE7" s="642"/>
      <c r="OLF7" s="642"/>
      <c r="OLG7" s="642"/>
      <c r="OLH7" s="642"/>
      <c r="OLI7" s="642"/>
      <c r="OLJ7" s="642"/>
      <c r="OLK7" s="642"/>
      <c r="OLL7" s="642"/>
      <c r="OLM7" s="642"/>
      <c r="OLN7" s="642"/>
      <c r="OLO7" s="642"/>
      <c r="OLP7" s="642"/>
      <c r="OLQ7" s="642"/>
      <c r="OLR7" s="642"/>
      <c r="OLS7" s="642"/>
      <c r="OLT7" s="642"/>
      <c r="OLU7" s="642"/>
      <c r="OLV7" s="642"/>
      <c r="OLW7" s="642"/>
      <c r="OLX7" s="642"/>
      <c r="OLY7" s="642"/>
      <c r="OLZ7" s="642"/>
      <c r="OMA7" s="642"/>
      <c r="OMB7" s="642"/>
      <c r="OMC7" s="642"/>
      <c r="OMD7" s="642"/>
      <c r="OME7" s="642"/>
      <c r="OMF7" s="642"/>
      <c r="OMG7" s="642"/>
      <c r="OMH7" s="642"/>
      <c r="OMI7" s="642"/>
      <c r="OMJ7" s="642"/>
      <c r="OMK7" s="642"/>
      <c r="OML7" s="642"/>
      <c r="OMM7" s="642"/>
      <c r="OMN7" s="642"/>
      <c r="OMO7" s="642"/>
      <c r="OMP7" s="642"/>
      <c r="OMQ7" s="642"/>
      <c r="OMR7" s="642"/>
      <c r="OMS7" s="642"/>
      <c r="OMT7" s="642"/>
      <c r="OMU7" s="642"/>
      <c r="OMV7" s="642"/>
      <c r="OMW7" s="642"/>
      <c r="OMX7" s="642"/>
      <c r="OMY7" s="642"/>
      <c r="OMZ7" s="642"/>
      <c r="ONA7" s="642"/>
      <c r="ONB7" s="642"/>
      <c r="ONC7" s="642"/>
      <c r="OND7" s="642"/>
      <c r="ONE7" s="642"/>
      <c r="ONF7" s="642"/>
      <c r="ONG7" s="642"/>
      <c r="ONH7" s="642"/>
      <c r="ONI7" s="642"/>
      <c r="ONJ7" s="642"/>
      <c r="ONK7" s="642"/>
      <c r="ONL7" s="642"/>
      <c r="ONM7" s="642"/>
      <c r="ONN7" s="642"/>
      <c r="ONO7" s="642"/>
      <c r="ONP7" s="642"/>
      <c r="ONQ7" s="642"/>
      <c r="ONR7" s="642"/>
      <c r="ONS7" s="642"/>
      <c r="ONT7" s="642"/>
      <c r="ONU7" s="642"/>
      <c r="ONV7" s="642"/>
      <c r="ONW7" s="642"/>
      <c r="ONX7" s="642"/>
      <c r="ONY7" s="642"/>
      <c r="ONZ7" s="642"/>
      <c r="OOA7" s="642"/>
      <c r="OOB7" s="642"/>
      <c r="OOC7" s="642"/>
      <c r="OOD7" s="642"/>
      <c r="OOE7" s="642"/>
      <c r="OOF7" s="642"/>
      <c r="OOG7" s="642"/>
      <c r="OOH7" s="642"/>
      <c r="OOI7" s="642"/>
      <c r="OOJ7" s="642"/>
      <c r="OOK7" s="642"/>
      <c r="OOL7" s="642"/>
      <c r="OOM7" s="642"/>
      <c r="OON7" s="642"/>
      <c r="OOO7" s="642"/>
      <c r="OOP7" s="642"/>
      <c r="OOQ7" s="642"/>
      <c r="OOR7" s="642"/>
      <c r="OOS7" s="642"/>
      <c r="OOT7" s="642"/>
      <c r="OOU7" s="642"/>
      <c r="OOV7" s="642"/>
      <c r="OOW7" s="642"/>
      <c r="OOX7" s="642"/>
      <c r="OOY7" s="642"/>
      <c r="OOZ7" s="642"/>
      <c r="OPA7" s="642"/>
      <c r="OPB7" s="642"/>
      <c r="OPC7" s="642"/>
      <c r="OPD7" s="642"/>
      <c r="OPE7" s="642"/>
      <c r="OPF7" s="642"/>
      <c r="OPG7" s="642"/>
      <c r="OPH7" s="642"/>
      <c r="OPI7" s="642"/>
      <c r="OPJ7" s="642"/>
      <c r="OPK7" s="642"/>
      <c r="OPL7" s="642"/>
      <c r="OPM7" s="642"/>
      <c r="OPN7" s="642"/>
      <c r="OPO7" s="642"/>
      <c r="OPP7" s="642"/>
      <c r="OPQ7" s="642"/>
      <c r="OPR7" s="642"/>
      <c r="OPS7" s="642"/>
      <c r="OPT7" s="642"/>
      <c r="OPU7" s="642"/>
      <c r="OPV7" s="642"/>
      <c r="OPW7" s="642"/>
      <c r="OPX7" s="642"/>
      <c r="OPY7" s="642"/>
      <c r="OPZ7" s="642"/>
      <c r="OQA7" s="642"/>
      <c r="OQB7" s="642"/>
      <c r="OQC7" s="642"/>
      <c r="OQD7" s="642"/>
      <c r="OQE7" s="642"/>
      <c r="OQF7" s="642"/>
      <c r="OQG7" s="642"/>
      <c r="OQH7" s="642"/>
      <c r="OQI7" s="642"/>
      <c r="OQJ7" s="642"/>
      <c r="OQK7" s="642"/>
      <c r="OQL7" s="642"/>
      <c r="OQM7" s="642"/>
      <c r="OQN7" s="642"/>
      <c r="OQO7" s="642"/>
      <c r="OQP7" s="642"/>
      <c r="OQQ7" s="642"/>
      <c r="OQR7" s="642"/>
      <c r="OQS7" s="642"/>
      <c r="OQT7" s="642"/>
      <c r="OQU7" s="642"/>
      <c r="OQV7" s="642"/>
      <c r="OQW7" s="642"/>
      <c r="OQX7" s="642"/>
      <c r="OQY7" s="642"/>
      <c r="OQZ7" s="642"/>
      <c r="ORA7" s="642"/>
      <c r="ORB7" s="642"/>
      <c r="ORC7" s="642"/>
      <c r="ORD7" s="642"/>
      <c r="ORE7" s="642"/>
      <c r="ORF7" s="642"/>
      <c r="ORG7" s="642"/>
      <c r="ORH7" s="642"/>
      <c r="ORI7" s="642"/>
      <c r="ORJ7" s="642"/>
      <c r="ORK7" s="642"/>
      <c r="ORL7" s="642"/>
      <c r="ORM7" s="642"/>
      <c r="ORN7" s="642"/>
      <c r="ORO7" s="642"/>
      <c r="ORP7" s="642"/>
      <c r="ORQ7" s="642"/>
      <c r="ORR7" s="642"/>
      <c r="ORS7" s="642"/>
      <c r="ORT7" s="642"/>
      <c r="ORU7" s="642"/>
      <c r="ORV7" s="642"/>
      <c r="ORW7" s="642"/>
      <c r="ORX7" s="642"/>
      <c r="ORY7" s="642"/>
      <c r="ORZ7" s="642"/>
      <c r="OSA7" s="642"/>
      <c r="OSB7" s="642"/>
      <c r="OSC7" s="642"/>
      <c r="OSD7" s="642"/>
      <c r="OSE7" s="642"/>
      <c r="OSF7" s="642"/>
      <c r="OSG7" s="642"/>
      <c r="OSH7" s="642"/>
      <c r="OSI7" s="642"/>
      <c r="OSJ7" s="642"/>
      <c r="OSK7" s="642"/>
      <c r="OSL7" s="642"/>
      <c r="OSM7" s="642"/>
      <c r="OSN7" s="642"/>
      <c r="OSO7" s="642"/>
      <c r="OSP7" s="642"/>
      <c r="OSQ7" s="642"/>
      <c r="OSR7" s="642"/>
      <c r="OSS7" s="642"/>
      <c r="OST7" s="642"/>
      <c r="OSU7" s="642"/>
      <c r="OSV7" s="642"/>
      <c r="OSW7" s="642"/>
      <c r="OSX7" s="642"/>
      <c r="OSY7" s="642"/>
      <c r="OSZ7" s="642"/>
      <c r="OTA7" s="642"/>
      <c r="OTB7" s="642"/>
      <c r="OTC7" s="642"/>
      <c r="OTD7" s="642"/>
      <c r="OTE7" s="642"/>
      <c r="OTF7" s="642"/>
      <c r="OTG7" s="642"/>
      <c r="OTH7" s="642"/>
      <c r="OTI7" s="642"/>
      <c r="OTJ7" s="642"/>
      <c r="OTK7" s="642"/>
      <c r="OTL7" s="642"/>
      <c r="OTM7" s="642"/>
      <c r="OTN7" s="642"/>
      <c r="OTO7" s="642"/>
      <c r="OTP7" s="642"/>
      <c r="OTQ7" s="642"/>
      <c r="OTR7" s="642"/>
      <c r="OTS7" s="642"/>
      <c r="OTT7" s="642"/>
      <c r="OTU7" s="642"/>
      <c r="OTV7" s="642"/>
      <c r="OTW7" s="642"/>
      <c r="OTX7" s="642"/>
      <c r="OTY7" s="642"/>
      <c r="OTZ7" s="642"/>
      <c r="OUA7" s="642"/>
      <c r="OUB7" s="642"/>
      <c r="OUC7" s="642"/>
      <c r="OUD7" s="642"/>
      <c r="OUE7" s="642"/>
      <c r="OUF7" s="642"/>
      <c r="OUG7" s="642"/>
      <c r="OUH7" s="642"/>
      <c r="OUI7" s="642"/>
      <c r="OUJ7" s="642"/>
      <c r="OUK7" s="642"/>
      <c r="OUL7" s="642"/>
      <c r="OUM7" s="642"/>
      <c r="OUN7" s="642"/>
      <c r="OUO7" s="642"/>
      <c r="OUP7" s="642"/>
      <c r="OUQ7" s="642"/>
      <c r="OUR7" s="642"/>
      <c r="OUS7" s="642"/>
      <c r="OUT7" s="642"/>
      <c r="OUU7" s="642"/>
      <c r="OUV7" s="642"/>
      <c r="OUW7" s="642"/>
      <c r="OUX7" s="642"/>
      <c r="OUY7" s="642"/>
      <c r="OUZ7" s="642"/>
      <c r="OVA7" s="642"/>
      <c r="OVB7" s="642"/>
      <c r="OVC7" s="642"/>
      <c r="OVD7" s="642"/>
      <c r="OVE7" s="642"/>
      <c r="OVF7" s="642"/>
      <c r="OVG7" s="642"/>
      <c r="OVH7" s="642"/>
      <c r="OVI7" s="642"/>
      <c r="OVJ7" s="642"/>
      <c r="OVK7" s="642"/>
      <c r="OVL7" s="642"/>
      <c r="OVM7" s="642"/>
      <c r="OVN7" s="642"/>
      <c r="OVO7" s="642"/>
      <c r="OVP7" s="642"/>
      <c r="OVQ7" s="642"/>
      <c r="OVR7" s="642"/>
      <c r="OVS7" s="642"/>
      <c r="OVT7" s="642"/>
      <c r="OVU7" s="642"/>
      <c r="OVV7" s="642"/>
      <c r="OVW7" s="642"/>
      <c r="OVX7" s="642"/>
      <c r="OVY7" s="642"/>
      <c r="OVZ7" s="642"/>
      <c r="OWA7" s="642"/>
      <c r="OWB7" s="642"/>
      <c r="OWC7" s="642"/>
      <c r="OWD7" s="642"/>
      <c r="OWE7" s="642"/>
      <c r="OWF7" s="642"/>
      <c r="OWG7" s="642"/>
      <c r="OWH7" s="642"/>
      <c r="OWI7" s="642"/>
      <c r="OWJ7" s="642"/>
      <c r="OWK7" s="642"/>
      <c r="OWL7" s="642"/>
      <c r="OWM7" s="642"/>
      <c r="OWN7" s="642"/>
      <c r="OWO7" s="642"/>
      <c r="OWP7" s="642"/>
      <c r="OWQ7" s="642"/>
      <c r="OWR7" s="642"/>
      <c r="OWS7" s="642"/>
      <c r="OWT7" s="642"/>
      <c r="OWU7" s="642"/>
      <c r="OWV7" s="642"/>
      <c r="OWW7" s="642"/>
      <c r="OWX7" s="642"/>
      <c r="OWY7" s="642"/>
      <c r="OWZ7" s="642"/>
      <c r="OXA7" s="642"/>
      <c r="OXB7" s="642"/>
      <c r="OXC7" s="642"/>
      <c r="OXD7" s="642"/>
      <c r="OXE7" s="642"/>
      <c r="OXF7" s="642"/>
      <c r="OXG7" s="642"/>
      <c r="OXH7" s="642"/>
      <c r="OXI7" s="642"/>
      <c r="OXJ7" s="642"/>
      <c r="OXK7" s="642"/>
      <c r="OXL7" s="642"/>
      <c r="OXM7" s="642"/>
      <c r="OXN7" s="642"/>
      <c r="OXO7" s="642"/>
      <c r="OXP7" s="642"/>
      <c r="OXQ7" s="642"/>
      <c r="OXR7" s="642"/>
      <c r="OXS7" s="642"/>
      <c r="OXT7" s="642"/>
      <c r="OXU7" s="642"/>
      <c r="OXV7" s="642"/>
      <c r="OXW7" s="642"/>
      <c r="OXX7" s="642"/>
      <c r="OXY7" s="642"/>
      <c r="OXZ7" s="642"/>
      <c r="OYA7" s="642"/>
      <c r="OYB7" s="642"/>
      <c r="OYC7" s="642"/>
      <c r="OYD7" s="642"/>
      <c r="OYE7" s="642"/>
      <c r="OYF7" s="642"/>
      <c r="OYG7" s="642"/>
      <c r="OYH7" s="642"/>
      <c r="OYI7" s="642"/>
      <c r="OYJ7" s="642"/>
      <c r="OYK7" s="642"/>
      <c r="OYL7" s="642"/>
      <c r="OYM7" s="642"/>
      <c r="OYN7" s="642"/>
      <c r="OYO7" s="642"/>
      <c r="OYP7" s="642"/>
      <c r="OYQ7" s="642"/>
      <c r="OYR7" s="642"/>
      <c r="OYS7" s="642"/>
      <c r="OYT7" s="642"/>
      <c r="OYU7" s="642"/>
      <c r="OYV7" s="642"/>
      <c r="OYW7" s="642"/>
      <c r="OYX7" s="642"/>
      <c r="OYY7" s="642"/>
      <c r="OYZ7" s="642"/>
      <c r="OZA7" s="642"/>
      <c r="OZB7" s="642"/>
      <c r="OZC7" s="642"/>
      <c r="OZD7" s="642"/>
      <c r="OZE7" s="642"/>
      <c r="OZF7" s="642"/>
      <c r="OZG7" s="642"/>
      <c r="OZH7" s="642"/>
      <c r="OZI7" s="642"/>
      <c r="OZJ7" s="642"/>
      <c r="OZK7" s="642"/>
      <c r="OZL7" s="642"/>
      <c r="OZM7" s="642"/>
      <c r="OZN7" s="642"/>
      <c r="OZO7" s="642"/>
      <c r="OZP7" s="642"/>
      <c r="OZQ7" s="642"/>
      <c r="OZR7" s="642"/>
      <c r="OZS7" s="642"/>
      <c r="OZT7" s="642"/>
      <c r="OZU7" s="642"/>
      <c r="OZV7" s="642"/>
      <c r="OZW7" s="642"/>
      <c r="OZX7" s="642"/>
      <c r="OZY7" s="642"/>
      <c r="OZZ7" s="642"/>
      <c r="PAA7" s="642"/>
      <c r="PAB7" s="642"/>
      <c r="PAC7" s="642"/>
      <c r="PAD7" s="642"/>
      <c r="PAE7" s="642"/>
      <c r="PAF7" s="642"/>
      <c r="PAG7" s="642"/>
      <c r="PAH7" s="642"/>
      <c r="PAI7" s="642"/>
      <c r="PAJ7" s="642"/>
      <c r="PAK7" s="642"/>
      <c r="PAL7" s="642"/>
      <c r="PAM7" s="642"/>
      <c r="PAN7" s="642"/>
      <c r="PAO7" s="642"/>
      <c r="PAP7" s="642"/>
      <c r="PAQ7" s="642"/>
      <c r="PAR7" s="642"/>
      <c r="PAS7" s="642"/>
      <c r="PAT7" s="642"/>
      <c r="PAU7" s="642"/>
      <c r="PAV7" s="642"/>
      <c r="PAW7" s="642"/>
      <c r="PAX7" s="642"/>
      <c r="PAY7" s="642"/>
      <c r="PAZ7" s="642"/>
      <c r="PBA7" s="642"/>
      <c r="PBB7" s="642"/>
      <c r="PBC7" s="642"/>
      <c r="PBD7" s="642"/>
      <c r="PBE7" s="642"/>
      <c r="PBF7" s="642"/>
      <c r="PBG7" s="642"/>
      <c r="PBH7" s="642"/>
      <c r="PBI7" s="642"/>
      <c r="PBJ7" s="642"/>
      <c r="PBK7" s="642"/>
      <c r="PBL7" s="642"/>
      <c r="PBM7" s="642"/>
      <c r="PBN7" s="642"/>
      <c r="PBO7" s="642"/>
      <c r="PBP7" s="642"/>
      <c r="PBQ7" s="642"/>
      <c r="PBR7" s="642"/>
      <c r="PBS7" s="642"/>
      <c r="PBT7" s="642"/>
      <c r="PBU7" s="642"/>
      <c r="PBV7" s="642"/>
      <c r="PBW7" s="642"/>
      <c r="PBX7" s="642"/>
      <c r="PBY7" s="642"/>
      <c r="PBZ7" s="642"/>
      <c r="PCA7" s="642"/>
      <c r="PCB7" s="642"/>
      <c r="PCC7" s="642"/>
      <c r="PCD7" s="642"/>
      <c r="PCE7" s="642"/>
      <c r="PCF7" s="642"/>
      <c r="PCG7" s="642"/>
      <c r="PCH7" s="642"/>
      <c r="PCI7" s="642"/>
      <c r="PCJ7" s="642"/>
      <c r="PCK7" s="642"/>
      <c r="PCL7" s="642"/>
      <c r="PCM7" s="642"/>
      <c r="PCN7" s="642"/>
      <c r="PCO7" s="642"/>
      <c r="PCP7" s="642"/>
      <c r="PCQ7" s="642"/>
      <c r="PCR7" s="642"/>
      <c r="PCS7" s="642"/>
      <c r="PCT7" s="642"/>
      <c r="PCU7" s="642"/>
      <c r="PCV7" s="642"/>
      <c r="PCW7" s="642"/>
      <c r="PCX7" s="642"/>
      <c r="PCY7" s="642"/>
      <c r="PCZ7" s="642"/>
      <c r="PDA7" s="642"/>
      <c r="PDB7" s="642"/>
      <c r="PDC7" s="642"/>
      <c r="PDD7" s="642"/>
      <c r="PDE7" s="642"/>
      <c r="PDF7" s="642"/>
      <c r="PDG7" s="642"/>
      <c r="PDH7" s="642"/>
      <c r="PDI7" s="642"/>
      <c r="PDJ7" s="642"/>
      <c r="PDK7" s="642"/>
      <c r="PDL7" s="642"/>
      <c r="PDM7" s="642"/>
      <c r="PDN7" s="642"/>
      <c r="PDO7" s="642"/>
      <c r="PDP7" s="642"/>
      <c r="PDQ7" s="642"/>
      <c r="PDR7" s="642"/>
      <c r="PDS7" s="642"/>
      <c r="PDT7" s="642"/>
      <c r="PDU7" s="642"/>
      <c r="PDV7" s="642"/>
      <c r="PDW7" s="642"/>
      <c r="PDX7" s="642"/>
      <c r="PDY7" s="642"/>
      <c r="PDZ7" s="642"/>
      <c r="PEA7" s="642"/>
      <c r="PEB7" s="642"/>
      <c r="PEC7" s="642"/>
      <c r="PED7" s="642"/>
      <c r="PEE7" s="642"/>
      <c r="PEF7" s="642"/>
      <c r="PEG7" s="642"/>
      <c r="PEH7" s="642"/>
      <c r="PEI7" s="642"/>
      <c r="PEJ7" s="642"/>
      <c r="PEK7" s="642"/>
      <c r="PEL7" s="642"/>
      <c r="PEM7" s="642"/>
      <c r="PEN7" s="642"/>
      <c r="PEO7" s="642"/>
      <c r="PEP7" s="642"/>
      <c r="PEQ7" s="642"/>
      <c r="PER7" s="642"/>
      <c r="PES7" s="642"/>
      <c r="PET7" s="642"/>
      <c r="PEU7" s="642"/>
      <c r="PEV7" s="642"/>
      <c r="PEW7" s="642"/>
      <c r="PEX7" s="642"/>
      <c r="PEY7" s="642"/>
      <c r="PEZ7" s="642"/>
      <c r="PFA7" s="642"/>
      <c r="PFB7" s="642"/>
      <c r="PFC7" s="642"/>
      <c r="PFD7" s="642"/>
      <c r="PFE7" s="642"/>
      <c r="PFF7" s="642"/>
      <c r="PFG7" s="642"/>
      <c r="PFH7" s="642"/>
      <c r="PFI7" s="642"/>
      <c r="PFJ7" s="642"/>
      <c r="PFK7" s="642"/>
      <c r="PFL7" s="642"/>
      <c r="PFM7" s="642"/>
      <c r="PFN7" s="642"/>
      <c r="PFO7" s="642"/>
      <c r="PFP7" s="642"/>
      <c r="PFQ7" s="642"/>
      <c r="PFR7" s="642"/>
      <c r="PFS7" s="642"/>
      <c r="PFT7" s="642"/>
      <c r="PFU7" s="642"/>
      <c r="PFV7" s="642"/>
      <c r="PFW7" s="642"/>
      <c r="PFX7" s="642"/>
      <c r="PFY7" s="642"/>
      <c r="PFZ7" s="642"/>
      <c r="PGA7" s="642"/>
      <c r="PGB7" s="642"/>
      <c r="PGC7" s="642"/>
      <c r="PGD7" s="642"/>
      <c r="PGE7" s="642"/>
      <c r="PGF7" s="642"/>
      <c r="PGG7" s="642"/>
      <c r="PGH7" s="642"/>
      <c r="PGI7" s="642"/>
      <c r="PGJ7" s="642"/>
      <c r="PGK7" s="642"/>
      <c r="PGL7" s="642"/>
      <c r="PGM7" s="642"/>
      <c r="PGN7" s="642"/>
      <c r="PGO7" s="642"/>
      <c r="PGP7" s="642"/>
      <c r="PGQ7" s="642"/>
      <c r="PGR7" s="642"/>
      <c r="PGS7" s="642"/>
      <c r="PGT7" s="642"/>
      <c r="PGU7" s="642"/>
      <c r="PGV7" s="642"/>
      <c r="PGW7" s="642"/>
      <c r="PGX7" s="642"/>
      <c r="PGY7" s="642"/>
      <c r="PGZ7" s="642"/>
      <c r="PHA7" s="642"/>
      <c r="PHB7" s="642"/>
      <c r="PHC7" s="642"/>
      <c r="PHD7" s="642"/>
      <c r="PHE7" s="642"/>
      <c r="PHF7" s="642"/>
      <c r="PHG7" s="642"/>
      <c r="PHH7" s="642"/>
      <c r="PHI7" s="642"/>
      <c r="PHJ7" s="642"/>
      <c r="PHK7" s="642"/>
      <c r="PHL7" s="642"/>
      <c r="PHM7" s="642"/>
      <c r="PHN7" s="642"/>
      <c r="PHO7" s="642"/>
      <c r="PHP7" s="642"/>
      <c r="PHQ7" s="642"/>
      <c r="PHR7" s="642"/>
      <c r="PHS7" s="642"/>
      <c r="PHT7" s="642"/>
      <c r="PHU7" s="642"/>
      <c r="PHV7" s="642"/>
      <c r="PHW7" s="642"/>
      <c r="PHX7" s="642"/>
      <c r="PHY7" s="642"/>
      <c r="PHZ7" s="642"/>
      <c r="PIA7" s="642"/>
      <c r="PIB7" s="642"/>
      <c r="PIC7" s="642"/>
      <c r="PID7" s="642"/>
      <c r="PIE7" s="642"/>
      <c r="PIF7" s="642"/>
      <c r="PIG7" s="642"/>
      <c r="PIH7" s="642"/>
      <c r="PII7" s="642"/>
      <c r="PIJ7" s="642"/>
      <c r="PIK7" s="642"/>
      <c r="PIL7" s="642"/>
      <c r="PIM7" s="642"/>
      <c r="PIN7" s="642"/>
      <c r="PIO7" s="642"/>
      <c r="PIP7" s="642"/>
      <c r="PIQ7" s="642"/>
      <c r="PIR7" s="642"/>
      <c r="PIS7" s="642"/>
      <c r="PIT7" s="642"/>
      <c r="PIU7" s="642"/>
      <c r="PIV7" s="642"/>
      <c r="PIW7" s="642"/>
      <c r="PIX7" s="642"/>
      <c r="PIY7" s="642"/>
      <c r="PIZ7" s="642"/>
      <c r="PJA7" s="642"/>
      <c r="PJB7" s="642"/>
      <c r="PJC7" s="642"/>
      <c r="PJD7" s="642"/>
      <c r="PJE7" s="642"/>
      <c r="PJF7" s="642"/>
      <c r="PJG7" s="642"/>
      <c r="PJH7" s="642"/>
      <c r="PJI7" s="642"/>
      <c r="PJJ7" s="642"/>
      <c r="PJK7" s="642"/>
      <c r="PJL7" s="642"/>
      <c r="PJM7" s="642"/>
      <c r="PJN7" s="642"/>
      <c r="PJO7" s="642"/>
      <c r="PJP7" s="642"/>
      <c r="PJQ7" s="642"/>
      <c r="PJR7" s="642"/>
      <c r="PJS7" s="642"/>
      <c r="PJT7" s="642"/>
      <c r="PJU7" s="642"/>
      <c r="PJV7" s="642"/>
      <c r="PJW7" s="642"/>
      <c r="PJX7" s="642"/>
      <c r="PJY7" s="642"/>
      <c r="PJZ7" s="642"/>
      <c r="PKA7" s="642"/>
      <c r="PKB7" s="642"/>
      <c r="PKC7" s="642"/>
      <c r="PKD7" s="642"/>
      <c r="PKE7" s="642"/>
      <c r="PKF7" s="642"/>
      <c r="PKG7" s="642"/>
      <c r="PKH7" s="642"/>
      <c r="PKI7" s="642"/>
      <c r="PKJ7" s="642"/>
      <c r="PKK7" s="642"/>
      <c r="PKL7" s="642"/>
      <c r="PKM7" s="642"/>
      <c r="PKN7" s="642"/>
      <c r="PKO7" s="642"/>
      <c r="PKP7" s="642"/>
      <c r="PKQ7" s="642"/>
      <c r="PKR7" s="642"/>
      <c r="PKS7" s="642"/>
      <c r="PKT7" s="642"/>
      <c r="PKU7" s="642"/>
      <c r="PKV7" s="642"/>
      <c r="PKW7" s="642"/>
      <c r="PKX7" s="642"/>
      <c r="PKY7" s="642"/>
      <c r="PKZ7" s="642"/>
      <c r="PLA7" s="642"/>
      <c r="PLB7" s="642"/>
      <c r="PLC7" s="642"/>
      <c r="PLD7" s="642"/>
      <c r="PLE7" s="642"/>
      <c r="PLF7" s="642"/>
      <c r="PLG7" s="642"/>
      <c r="PLH7" s="642"/>
      <c r="PLI7" s="642"/>
      <c r="PLJ7" s="642"/>
      <c r="PLK7" s="642"/>
      <c r="PLL7" s="642"/>
      <c r="PLM7" s="642"/>
      <c r="PLN7" s="642"/>
      <c r="PLO7" s="642"/>
      <c r="PLP7" s="642"/>
      <c r="PLQ7" s="642"/>
      <c r="PLR7" s="642"/>
      <c r="PLS7" s="642"/>
      <c r="PLT7" s="642"/>
      <c r="PLU7" s="642"/>
      <c r="PLV7" s="642"/>
      <c r="PLW7" s="642"/>
      <c r="PLX7" s="642"/>
      <c r="PLY7" s="642"/>
      <c r="PLZ7" s="642"/>
      <c r="PMA7" s="642"/>
      <c r="PMB7" s="642"/>
      <c r="PMC7" s="642"/>
      <c r="PMD7" s="642"/>
      <c r="PME7" s="642"/>
      <c r="PMF7" s="642"/>
      <c r="PMG7" s="642"/>
      <c r="PMH7" s="642"/>
      <c r="PMI7" s="642"/>
      <c r="PMJ7" s="642"/>
      <c r="PMK7" s="642"/>
      <c r="PML7" s="642"/>
      <c r="PMM7" s="642"/>
      <c r="PMN7" s="642"/>
      <c r="PMO7" s="642"/>
      <c r="PMP7" s="642"/>
      <c r="PMQ7" s="642"/>
      <c r="PMR7" s="642"/>
      <c r="PMS7" s="642"/>
      <c r="PMT7" s="642"/>
      <c r="PMU7" s="642"/>
      <c r="PMV7" s="642"/>
      <c r="PMW7" s="642"/>
      <c r="PMX7" s="642"/>
      <c r="PMY7" s="642"/>
      <c r="PMZ7" s="642"/>
      <c r="PNA7" s="642"/>
      <c r="PNB7" s="642"/>
      <c r="PNC7" s="642"/>
      <c r="PND7" s="642"/>
      <c r="PNE7" s="642"/>
      <c r="PNF7" s="642"/>
      <c r="PNG7" s="642"/>
      <c r="PNH7" s="642"/>
      <c r="PNI7" s="642"/>
      <c r="PNJ7" s="642"/>
      <c r="PNK7" s="642"/>
      <c r="PNL7" s="642"/>
      <c r="PNM7" s="642"/>
      <c r="PNN7" s="642"/>
      <c r="PNO7" s="642"/>
      <c r="PNP7" s="642"/>
      <c r="PNQ7" s="642"/>
      <c r="PNR7" s="642"/>
      <c r="PNS7" s="642"/>
      <c r="PNT7" s="642"/>
      <c r="PNU7" s="642"/>
      <c r="PNV7" s="642"/>
      <c r="PNW7" s="642"/>
      <c r="PNX7" s="642"/>
      <c r="PNY7" s="642"/>
      <c r="PNZ7" s="642"/>
      <c r="POA7" s="642"/>
      <c r="POB7" s="642"/>
      <c r="POC7" s="642"/>
      <c r="POD7" s="642"/>
      <c r="POE7" s="642"/>
      <c r="POF7" s="642"/>
      <c r="POG7" s="642"/>
      <c r="POH7" s="642"/>
      <c r="POI7" s="642"/>
      <c r="POJ7" s="642"/>
      <c r="POK7" s="642"/>
      <c r="POL7" s="642"/>
      <c r="POM7" s="642"/>
      <c r="PON7" s="642"/>
      <c r="POO7" s="642"/>
      <c r="POP7" s="642"/>
      <c r="POQ7" s="642"/>
      <c r="POR7" s="642"/>
      <c r="POS7" s="642"/>
      <c r="POT7" s="642"/>
      <c r="POU7" s="642"/>
      <c r="POV7" s="642"/>
      <c r="POW7" s="642"/>
      <c r="POX7" s="642"/>
      <c r="POY7" s="642"/>
      <c r="POZ7" s="642"/>
      <c r="PPA7" s="642"/>
      <c r="PPB7" s="642"/>
      <c r="PPC7" s="642"/>
      <c r="PPD7" s="642"/>
      <c r="PPE7" s="642"/>
      <c r="PPF7" s="642"/>
      <c r="PPG7" s="642"/>
      <c r="PPH7" s="642"/>
      <c r="PPI7" s="642"/>
      <c r="PPJ7" s="642"/>
      <c r="PPK7" s="642"/>
      <c r="PPL7" s="642"/>
      <c r="PPM7" s="642"/>
      <c r="PPN7" s="642"/>
      <c r="PPO7" s="642"/>
      <c r="PPP7" s="642"/>
      <c r="PPQ7" s="642"/>
      <c r="PPR7" s="642"/>
      <c r="PPS7" s="642"/>
      <c r="PPT7" s="642"/>
      <c r="PPU7" s="642"/>
      <c r="PPV7" s="642"/>
      <c r="PPW7" s="642"/>
      <c r="PPX7" s="642"/>
      <c r="PPY7" s="642"/>
      <c r="PPZ7" s="642"/>
      <c r="PQA7" s="642"/>
      <c r="PQB7" s="642"/>
      <c r="PQC7" s="642"/>
      <c r="PQD7" s="642"/>
      <c r="PQE7" s="642"/>
      <c r="PQF7" s="642"/>
      <c r="PQG7" s="642"/>
      <c r="PQH7" s="642"/>
      <c r="PQI7" s="642"/>
      <c r="PQJ7" s="642"/>
      <c r="PQK7" s="642"/>
      <c r="PQL7" s="642"/>
      <c r="PQM7" s="642"/>
      <c r="PQN7" s="642"/>
      <c r="PQO7" s="642"/>
      <c r="PQP7" s="642"/>
      <c r="PQQ7" s="642"/>
      <c r="PQR7" s="642"/>
      <c r="PQS7" s="642"/>
      <c r="PQT7" s="642"/>
      <c r="PQU7" s="642"/>
      <c r="PQV7" s="642"/>
      <c r="PQW7" s="642"/>
      <c r="PQX7" s="642"/>
      <c r="PQY7" s="642"/>
      <c r="PQZ7" s="642"/>
      <c r="PRA7" s="642"/>
      <c r="PRB7" s="642"/>
      <c r="PRC7" s="642"/>
      <c r="PRD7" s="642"/>
      <c r="PRE7" s="642"/>
      <c r="PRF7" s="642"/>
      <c r="PRG7" s="642"/>
      <c r="PRH7" s="642"/>
      <c r="PRI7" s="642"/>
      <c r="PRJ7" s="642"/>
      <c r="PRK7" s="642"/>
      <c r="PRL7" s="642"/>
      <c r="PRM7" s="642"/>
      <c r="PRN7" s="642"/>
      <c r="PRO7" s="642"/>
      <c r="PRP7" s="642"/>
      <c r="PRQ7" s="642"/>
      <c r="PRR7" s="642"/>
      <c r="PRS7" s="642"/>
      <c r="PRT7" s="642"/>
      <c r="PRU7" s="642"/>
      <c r="PRV7" s="642"/>
      <c r="PRW7" s="642"/>
      <c r="PRX7" s="642"/>
      <c r="PRY7" s="642"/>
      <c r="PRZ7" s="642"/>
      <c r="PSA7" s="642"/>
      <c r="PSB7" s="642"/>
      <c r="PSC7" s="642"/>
      <c r="PSD7" s="642"/>
      <c r="PSE7" s="642"/>
      <c r="PSF7" s="642"/>
      <c r="PSG7" s="642"/>
      <c r="PSH7" s="642"/>
      <c r="PSI7" s="642"/>
      <c r="PSJ7" s="642"/>
      <c r="PSK7" s="642"/>
      <c r="PSL7" s="642"/>
      <c r="PSM7" s="642"/>
      <c r="PSN7" s="642"/>
      <c r="PSO7" s="642"/>
      <c r="PSP7" s="642"/>
      <c r="PSQ7" s="642"/>
      <c r="PSR7" s="642"/>
      <c r="PSS7" s="642"/>
      <c r="PST7" s="642"/>
      <c r="PSU7" s="642"/>
      <c r="PSV7" s="642"/>
      <c r="PSW7" s="642"/>
      <c r="PSX7" s="642"/>
      <c r="PSY7" s="642"/>
      <c r="PSZ7" s="642"/>
      <c r="PTA7" s="642"/>
      <c r="PTB7" s="642"/>
      <c r="PTC7" s="642"/>
      <c r="PTD7" s="642"/>
      <c r="PTE7" s="642"/>
      <c r="PTF7" s="642"/>
      <c r="PTG7" s="642"/>
      <c r="PTH7" s="642"/>
      <c r="PTI7" s="642"/>
      <c r="PTJ7" s="642"/>
      <c r="PTK7" s="642"/>
      <c r="PTL7" s="642"/>
      <c r="PTM7" s="642"/>
      <c r="PTN7" s="642"/>
      <c r="PTO7" s="642"/>
      <c r="PTP7" s="642"/>
      <c r="PTQ7" s="642"/>
      <c r="PTR7" s="642"/>
      <c r="PTS7" s="642"/>
      <c r="PTT7" s="642"/>
      <c r="PTU7" s="642"/>
      <c r="PTV7" s="642"/>
      <c r="PTW7" s="642"/>
      <c r="PTX7" s="642"/>
      <c r="PTY7" s="642"/>
      <c r="PTZ7" s="642"/>
      <c r="PUA7" s="642"/>
      <c r="PUB7" s="642"/>
      <c r="PUC7" s="642"/>
      <c r="PUD7" s="642"/>
      <c r="PUE7" s="642"/>
      <c r="PUF7" s="642"/>
      <c r="PUG7" s="642"/>
      <c r="PUH7" s="642"/>
      <c r="PUI7" s="642"/>
      <c r="PUJ7" s="642"/>
      <c r="PUK7" s="642"/>
      <c r="PUL7" s="642"/>
      <c r="PUM7" s="642"/>
      <c r="PUN7" s="642"/>
      <c r="PUO7" s="642"/>
      <c r="PUP7" s="642"/>
      <c r="PUQ7" s="642"/>
      <c r="PUR7" s="642"/>
      <c r="PUS7" s="642"/>
      <c r="PUT7" s="642"/>
      <c r="PUU7" s="642"/>
      <c r="PUV7" s="642"/>
      <c r="PUW7" s="642"/>
      <c r="PUX7" s="642"/>
      <c r="PUY7" s="642"/>
      <c r="PUZ7" s="642"/>
      <c r="PVA7" s="642"/>
      <c r="PVB7" s="642"/>
      <c r="PVC7" s="642"/>
      <c r="PVD7" s="642"/>
      <c r="PVE7" s="642"/>
      <c r="PVF7" s="642"/>
      <c r="PVG7" s="642"/>
      <c r="PVH7" s="642"/>
      <c r="PVI7" s="642"/>
      <c r="PVJ7" s="642"/>
      <c r="PVK7" s="642"/>
      <c r="PVL7" s="642"/>
      <c r="PVM7" s="642"/>
      <c r="PVN7" s="642"/>
      <c r="PVO7" s="642"/>
      <c r="PVP7" s="642"/>
      <c r="PVQ7" s="642"/>
      <c r="PVR7" s="642"/>
      <c r="PVS7" s="642"/>
      <c r="PVT7" s="642"/>
      <c r="PVU7" s="642"/>
      <c r="PVV7" s="642"/>
      <c r="PVW7" s="642"/>
      <c r="PVX7" s="642"/>
      <c r="PVY7" s="642"/>
      <c r="PVZ7" s="642"/>
      <c r="PWA7" s="642"/>
      <c r="PWB7" s="642"/>
      <c r="PWC7" s="642"/>
      <c r="PWD7" s="642"/>
      <c r="PWE7" s="642"/>
      <c r="PWF7" s="642"/>
      <c r="PWG7" s="642"/>
      <c r="PWH7" s="642"/>
      <c r="PWI7" s="642"/>
      <c r="PWJ7" s="642"/>
      <c r="PWK7" s="642"/>
      <c r="PWL7" s="642"/>
      <c r="PWM7" s="642"/>
      <c r="PWN7" s="642"/>
      <c r="PWO7" s="642"/>
      <c r="PWP7" s="642"/>
      <c r="PWQ7" s="642"/>
      <c r="PWR7" s="642"/>
      <c r="PWS7" s="642"/>
      <c r="PWT7" s="642"/>
      <c r="PWU7" s="642"/>
      <c r="PWV7" s="642"/>
      <c r="PWW7" s="642"/>
      <c r="PWX7" s="642"/>
      <c r="PWY7" s="642"/>
      <c r="PWZ7" s="642"/>
      <c r="PXA7" s="642"/>
      <c r="PXB7" s="642"/>
      <c r="PXC7" s="642"/>
      <c r="PXD7" s="642"/>
      <c r="PXE7" s="642"/>
      <c r="PXF7" s="642"/>
      <c r="PXG7" s="642"/>
      <c r="PXH7" s="642"/>
      <c r="PXI7" s="642"/>
      <c r="PXJ7" s="642"/>
      <c r="PXK7" s="642"/>
      <c r="PXL7" s="642"/>
      <c r="PXM7" s="642"/>
      <c r="PXN7" s="642"/>
      <c r="PXO7" s="642"/>
      <c r="PXP7" s="642"/>
      <c r="PXQ7" s="642"/>
      <c r="PXR7" s="642"/>
      <c r="PXS7" s="642"/>
      <c r="PXT7" s="642"/>
      <c r="PXU7" s="642"/>
      <c r="PXV7" s="642"/>
      <c r="PXW7" s="642"/>
      <c r="PXX7" s="642"/>
      <c r="PXY7" s="642"/>
      <c r="PXZ7" s="642"/>
      <c r="PYA7" s="642"/>
      <c r="PYB7" s="642"/>
      <c r="PYC7" s="642"/>
      <c r="PYD7" s="642"/>
      <c r="PYE7" s="642"/>
      <c r="PYF7" s="642"/>
      <c r="PYG7" s="642"/>
      <c r="PYH7" s="642"/>
      <c r="PYI7" s="642"/>
      <c r="PYJ7" s="642"/>
      <c r="PYK7" s="642"/>
      <c r="PYL7" s="642"/>
      <c r="PYM7" s="642"/>
      <c r="PYN7" s="642"/>
      <c r="PYO7" s="642"/>
      <c r="PYP7" s="642"/>
      <c r="PYQ7" s="642"/>
      <c r="PYR7" s="642"/>
      <c r="PYS7" s="642"/>
      <c r="PYT7" s="642"/>
      <c r="PYU7" s="642"/>
      <c r="PYV7" s="642"/>
      <c r="PYW7" s="642"/>
      <c r="PYX7" s="642"/>
      <c r="PYY7" s="642"/>
      <c r="PYZ7" s="642"/>
      <c r="PZA7" s="642"/>
      <c r="PZB7" s="642"/>
      <c r="PZC7" s="642"/>
      <c r="PZD7" s="642"/>
      <c r="PZE7" s="642"/>
      <c r="PZF7" s="642"/>
      <c r="PZG7" s="642"/>
      <c r="PZH7" s="642"/>
      <c r="PZI7" s="642"/>
      <c r="PZJ7" s="642"/>
      <c r="PZK7" s="642"/>
      <c r="PZL7" s="642"/>
      <c r="PZM7" s="642"/>
      <c r="PZN7" s="642"/>
      <c r="PZO7" s="642"/>
      <c r="PZP7" s="642"/>
      <c r="PZQ7" s="642"/>
      <c r="PZR7" s="642"/>
      <c r="PZS7" s="642"/>
      <c r="PZT7" s="642"/>
      <c r="PZU7" s="642"/>
      <c r="PZV7" s="642"/>
      <c r="PZW7" s="642"/>
      <c r="PZX7" s="642"/>
      <c r="PZY7" s="642"/>
      <c r="PZZ7" s="642"/>
      <c r="QAA7" s="642"/>
      <c r="QAB7" s="642"/>
      <c r="QAC7" s="642"/>
      <c r="QAD7" s="642"/>
      <c r="QAE7" s="642"/>
      <c r="QAF7" s="642"/>
      <c r="QAG7" s="642"/>
      <c r="QAH7" s="642"/>
      <c r="QAI7" s="642"/>
      <c r="QAJ7" s="642"/>
      <c r="QAK7" s="642"/>
      <c r="QAL7" s="642"/>
      <c r="QAM7" s="642"/>
      <c r="QAN7" s="642"/>
      <c r="QAO7" s="642"/>
      <c r="QAP7" s="642"/>
      <c r="QAQ7" s="642"/>
      <c r="QAR7" s="642"/>
      <c r="QAS7" s="642"/>
      <c r="QAT7" s="642"/>
      <c r="QAU7" s="642"/>
      <c r="QAV7" s="642"/>
      <c r="QAW7" s="642"/>
      <c r="QAX7" s="642"/>
      <c r="QAY7" s="642"/>
      <c r="QAZ7" s="642"/>
      <c r="QBA7" s="642"/>
      <c r="QBB7" s="642"/>
      <c r="QBC7" s="642"/>
      <c r="QBD7" s="642"/>
      <c r="QBE7" s="642"/>
      <c r="QBF7" s="642"/>
      <c r="QBG7" s="642"/>
      <c r="QBH7" s="642"/>
      <c r="QBI7" s="642"/>
      <c r="QBJ7" s="642"/>
      <c r="QBK7" s="642"/>
      <c r="QBL7" s="642"/>
      <c r="QBM7" s="642"/>
      <c r="QBN7" s="642"/>
      <c r="QBO7" s="642"/>
      <c r="QBP7" s="642"/>
      <c r="QBQ7" s="642"/>
      <c r="QBR7" s="642"/>
      <c r="QBS7" s="642"/>
      <c r="QBT7" s="642"/>
      <c r="QBU7" s="642"/>
      <c r="QBV7" s="642"/>
      <c r="QBW7" s="642"/>
      <c r="QBX7" s="642"/>
      <c r="QBY7" s="642"/>
      <c r="QBZ7" s="642"/>
      <c r="QCA7" s="642"/>
      <c r="QCB7" s="642"/>
      <c r="QCC7" s="642"/>
      <c r="QCD7" s="642"/>
      <c r="QCE7" s="642"/>
      <c r="QCF7" s="642"/>
      <c r="QCG7" s="642"/>
      <c r="QCH7" s="642"/>
      <c r="QCI7" s="642"/>
      <c r="QCJ7" s="642"/>
      <c r="QCK7" s="642"/>
      <c r="QCL7" s="642"/>
      <c r="QCM7" s="642"/>
      <c r="QCN7" s="642"/>
      <c r="QCO7" s="642"/>
      <c r="QCP7" s="642"/>
      <c r="QCQ7" s="642"/>
      <c r="QCR7" s="642"/>
      <c r="QCS7" s="642"/>
      <c r="QCT7" s="642"/>
      <c r="QCU7" s="642"/>
      <c r="QCV7" s="642"/>
      <c r="QCW7" s="642"/>
      <c r="QCX7" s="642"/>
      <c r="QCY7" s="642"/>
      <c r="QCZ7" s="642"/>
      <c r="QDA7" s="642"/>
      <c r="QDB7" s="642"/>
      <c r="QDC7" s="642"/>
      <c r="QDD7" s="642"/>
      <c r="QDE7" s="642"/>
      <c r="QDF7" s="642"/>
      <c r="QDG7" s="642"/>
      <c r="QDH7" s="642"/>
      <c r="QDI7" s="642"/>
      <c r="QDJ7" s="642"/>
      <c r="QDK7" s="642"/>
      <c r="QDL7" s="642"/>
      <c r="QDM7" s="642"/>
      <c r="QDN7" s="642"/>
      <c r="QDO7" s="642"/>
      <c r="QDP7" s="642"/>
      <c r="QDQ7" s="642"/>
      <c r="QDR7" s="642"/>
      <c r="QDS7" s="642"/>
      <c r="QDT7" s="642"/>
      <c r="QDU7" s="642"/>
      <c r="QDV7" s="642"/>
      <c r="QDW7" s="642"/>
      <c r="QDX7" s="642"/>
      <c r="QDY7" s="642"/>
      <c r="QDZ7" s="642"/>
      <c r="QEA7" s="642"/>
      <c r="QEB7" s="642"/>
      <c r="QEC7" s="642"/>
      <c r="QED7" s="642"/>
      <c r="QEE7" s="642"/>
      <c r="QEF7" s="642"/>
      <c r="QEG7" s="642"/>
      <c r="QEH7" s="642"/>
      <c r="QEI7" s="642"/>
      <c r="QEJ7" s="642"/>
      <c r="QEK7" s="642"/>
      <c r="QEL7" s="642"/>
      <c r="QEM7" s="642"/>
      <c r="QEN7" s="642"/>
      <c r="QEO7" s="642"/>
      <c r="QEP7" s="642"/>
      <c r="QEQ7" s="642"/>
      <c r="QER7" s="642"/>
      <c r="QES7" s="642"/>
      <c r="QET7" s="642"/>
      <c r="QEU7" s="642"/>
      <c r="QEV7" s="642"/>
      <c r="QEW7" s="642"/>
      <c r="QEX7" s="642"/>
      <c r="QEY7" s="642"/>
      <c r="QEZ7" s="642"/>
      <c r="QFA7" s="642"/>
      <c r="QFB7" s="642"/>
      <c r="QFC7" s="642"/>
      <c r="QFD7" s="642"/>
      <c r="QFE7" s="642"/>
      <c r="QFF7" s="642"/>
      <c r="QFG7" s="642"/>
      <c r="QFH7" s="642"/>
      <c r="QFI7" s="642"/>
      <c r="QFJ7" s="642"/>
      <c r="QFK7" s="642"/>
      <c r="QFL7" s="642"/>
      <c r="QFM7" s="642"/>
      <c r="QFN7" s="642"/>
      <c r="QFO7" s="642"/>
      <c r="QFP7" s="642"/>
      <c r="QFQ7" s="642"/>
      <c r="QFR7" s="642"/>
      <c r="QFS7" s="642"/>
      <c r="QFT7" s="642"/>
      <c r="QFU7" s="642"/>
      <c r="QFV7" s="642"/>
      <c r="QFW7" s="642"/>
      <c r="QFX7" s="642"/>
      <c r="QFY7" s="642"/>
      <c r="QFZ7" s="642"/>
      <c r="QGA7" s="642"/>
      <c r="QGB7" s="642"/>
      <c r="QGC7" s="642"/>
      <c r="QGD7" s="642"/>
      <c r="QGE7" s="642"/>
      <c r="QGF7" s="642"/>
      <c r="QGG7" s="642"/>
      <c r="QGH7" s="642"/>
      <c r="QGI7" s="642"/>
      <c r="QGJ7" s="642"/>
      <c r="QGK7" s="642"/>
      <c r="QGL7" s="642"/>
      <c r="QGM7" s="642"/>
      <c r="QGN7" s="642"/>
      <c r="QGO7" s="642"/>
      <c r="QGP7" s="642"/>
      <c r="QGQ7" s="642"/>
      <c r="QGR7" s="642"/>
      <c r="QGS7" s="642"/>
      <c r="QGT7" s="642"/>
      <c r="QGU7" s="642"/>
      <c r="QGV7" s="642"/>
      <c r="QGW7" s="642"/>
      <c r="QGX7" s="642"/>
      <c r="QGY7" s="642"/>
      <c r="QGZ7" s="642"/>
      <c r="QHA7" s="642"/>
      <c r="QHB7" s="642"/>
      <c r="QHC7" s="642"/>
      <c r="QHD7" s="642"/>
      <c r="QHE7" s="642"/>
      <c r="QHF7" s="642"/>
      <c r="QHG7" s="642"/>
      <c r="QHH7" s="642"/>
      <c r="QHI7" s="642"/>
      <c r="QHJ7" s="642"/>
      <c r="QHK7" s="642"/>
      <c r="QHL7" s="642"/>
      <c r="QHM7" s="642"/>
      <c r="QHN7" s="642"/>
      <c r="QHO7" s="642"/>
      <c r="QHP7" s="642"/>
      <c r="QHQ7" s="642"/>
      <c r="QHR7" s="642"/>
      <c r="QHS7" s="642"/>
      <c r="QHT7" s="642"/>
      <c r="QHU7" s="642"/>
      <c r="QHV7" s="642"/>
      <c r="QHW7" s="642"/>
      <c r="QHX7" s="642"/>
      <c r="QHY7" s="642"/>
      <c r="QHZ7" s="642"/>
      <c r="QIA7" s="642"/>
      <c r="QIB7" s="642"/>
      <c r="QIC7" s="642"/>
      <c r="QID7" s="642"/>
      <c r="QIE7" s="642"/>
      <c r="QIF7" s="642"/>
      <c r="QIG7" s="642"/>
      <c r="QIH7" s="642"/>
      <c r="QII7" s="642"/>
      <c r="QIJ7" s="642"/>
      <c r="QIK7" s="642"/>
      <c r="QIL7" s="642"/>
      <c r="QIM7" s="642"/>
      <c r="QIN7" s="642"/>
      <c r="QIO7" s="642"/>
      <c r="QIP7" s="642"/>
      <c r="QIQ7" s="642"/>
      <c r="QIR7" s="642"/>
      <c r="QIS7" s="642"/>
      <c r="QIT7" s="642"/>
      <c r="QIU7" s="642"/>
      <c r="QIV7" s="642"/>
      <c r="QIW7" s="642"/>
      <c r="QIX7" s="642"/>
      <c r="QIY7" s="642"/>
      <c r="QIZ7" s="642"/>
      <c r="QJA7" s="642"/>
      <c r="QJB7" s="642"/>
      <c r="QJC7" s="642"/>
      <c r="QJD7" s="642"/>
      <c r="QJE7" s="642"/>
      <c r="QJF7" s="642"/>
      <c r="QJG7" s="642"/>
      <c r="QJH7" s="642"/>
      <c r="QJI7" s="642"/>
      <c r="QJJ7" s="642"/>
      <c r="QJK7" s="642"/>
      <c r="QJL7" s="642"/>
      <c r="QJM7" s="642"/>
      <c r="QJN7" s="642"/>
      <c r="QJO7" s="642"/>
      <c r="QJP7" s="642"/>
      <c r="QJQ7" s="642"/>
      <c r="QJR7" s="642"/>
      <c r="QJS7" s="642"/>
      <c r="QJT7" s="642"/>
      <c r="QJU7" s="642"/>
      <c r="QJV7" s="642"/>
      <c r="QJW7" s="642"/>
      <c r="QJX7" s="642"/>
      <c r="QJY7" s="642"/>
      <c r="QJZ7" s="642"/>
      <c r="QKA7" s="642"/>
      <c r="QKB7" s="642"/>
      <c r="QKC7" s="642"/>
      <c r="QKD7" s="642"/>
      <c r="QKE7" s="642"/>
      <c r="QKF7" s="642"/>
      <c r="QKG7" s="642"/>
      <c r="QKH7" s="642"/>
      <c r="QKI7" s="642"/>
      <c r="QKJ7" s="642"/>
      <c r="QKK7" s="642"/>
      <c r="QKL7" s="642"/>
      <c r="QKM7" s="642"/>
      <c r="QKN7" s="642"/>
      <c r="QKO7" s="642"/>
      <c r="QKP7" s="642"/>
      <c r="QKQ7" s="642"/>
      <c r="QKR7" s="642"/>
      <c r="QKS7" s="642"/>
      <c r="QKT7" s="642"/>
      <c r="QKU7" s="642"/>
      <c r="QKV7" s="642"/>
      <c r="QKW7" s="642"/>
      <c r="QKX7" s="642"/>
      <c r="QKY7" s="642"/>
      <c r="QKZ7" s="642"/>
      <c r="QLA7" s="642"/>
      <c r="QLB7" s="642"/>
      <c r="QLC7" s="642"/>
      <c r="QLD7" s="642"/>
      <c r="QLE7" s="642"/>
      <c r="QLF7" s="642"/>
      <c r="QLG7" s="642"/>
      <c r="QLH7" s="642"/>
      <c r="QLI7" s="642"/>
      <c r="QLJ7" s="642"/>
      <c r="QLK7" s="642"/>
      <c r="QLL7" s="642"/>
      <c r="QLM7" s="642"/>
      <c r="QLN7" s="642"/>
      <c r="QLO7" s="642"/>
      <c r="QLP7" s="642"/>
      <c r="QLQ7" s="642"/>
      <c r="QLR7" s="642"/>
      <c r="QLS7" s="642"/>
      <c r="QLT7" s="642"/>
      <c r="QLU7" s="642"/>
      <c r="QLV7" s="642"/>
      <c r="QLW7" s="642"/>
      <c r="QLX7" s="642"/>
      <c r="QLY7" s="642"/>
      <c r="QLZ7" s="642"/>
      <c r="QMA7" s="642"/>
      <c r="QMB7" s="642"/>
      <c r="QMC7" s="642"/>
      <c r="QMD7" s="642"/>
      <c r="QME7" s="642"/>
      <c r="QMF7" s="642"/>
      <c r="QMG7" s="642"/>
      <c r="QMH7" s="642"/>
      <c r="QMI7" s="642"/>
      <c r="QMJ7" s="642"/>
      <c r="QMK7" s="642"/>
      <c r="QML7" s="642"/>
      <c r="QMM7" s="642"/>
      <c r="QMN7" s="642"/>
      <c r="QMO7" s="642"/>
      <c r="QMP7" s="642"/>
      <c r="QMQ7" s="642"/>
      <c r="QMR7" s="642"/>
      <c r="QMS7" s="642"/>
      <c r="QMT7" s="642"/>
      <c r="QMU7" s="642"/>
      <c r="QMV7" s="642"/>
      <c r="QMW7" s="642"/>
      <c r="QMX7" s="642"/>
      <c r="QMY7" s="642"/>
      <c r="QMZ7" s="642"/>
      <c r="QNA7" s="642"/>
      <c r="QNB7" s="642"/>
      <c r="QNC7" s="642"/>
      <c r="QND7" s="642"/>
      <c r="QNE7" s="642"/>
      <c r="QNF7" s="642"/>
      <c r="QNG7" s="642"/>
      <c r="QNH7" s="642"/>
      <c r="QNI7" s="642"/>
      <c r="QNJ7" s="642"/>
      <c r="QNK7" s="642"/>
      <c r="QNL7" s="642"/>
      <c r="QNM7" s="642"/>
      <c r="QNN7" s="642"/>
      <c r="QNO7" s="642"/>
      <c r="QNP7" s="642"/>
      <c r="QNQ7" s="642"/>
      <c r="QNR7" s="642"/>
      <c r="QNS7" s="642"/>
      <c r="QNT7" s="642"/>
      <c r="QNU7" s="642"/>
      <c r="QNV7" s="642"/>
      <c r="QNW7" s="642"/>
      <c r="QNX7" s="642"/>
      <c r="QNY7" s="642"/>
      <c r="QNZ7" s="642"/>
      <c r="QOA7" s="642"/>
      <c r="QOB7" s="642"/>
      <c r="QOC7" s="642"/>
      <c r="QOD7" s="642"/>
      <c r="QOE7" s="642"/>
      <c r="QOF7" s="642"/>
      <c r="QOG7" s="642"/>
      <c r="QOH7" s="642"/>
      <c r="QOI7" s="642"/>
      <c r="QOJ7" s="642"/>
      <c r="QOK7" s="642"/>
      <c r="QOL7" s="642"/>
      <c r="QOM7" s="642"/>
      <c r="QON7" s="642"/>
      <c r="QOO7" s="642"/>
      <c r="QOP7" s="642"/>
      <c r="QOQ7" s="642"/>
      <c r="QOR7" s="642"/>
      <c r="QOS7" s="642"/>
      <c r="QOT7" s="642"/>
      <c r="QOU7" s="642"/>
      <c r="QOV7" s="642"/>
      <c r="QOW7" s="642"/>
      <c r="QOX7" s="642"/>
      <c r="QOY7" s="642"/>
      <c r="QOZ7" s="642"/>
      <c r="QPA7" s="642"/>
      <c r="QPB7" s="642"/>
      <c r="QPC7" s="642"/>
      <c r="QPD7" s="642"/>
      <c r="QPE7" s="642"/>
      <c r="QPF7" s="642"/>
      <c r="QPG7" s="642"/>
      <c r="QPH7" s="642"/>
      <c r="QPI7" s="642"/>
      <c r="QPJ7" s="642"/>
      <c r="QPK7" s="642"/>
      <c r="QPL7" s="642"/>
      <c r="QPM7" s="642"/>
      <c r="QPN7" s="642"/>
      <c r="QPO7" s="642"/>
      <c r="QPP7" s="642"/>
      <c r="QPQ7" s="642"/>
      <c r="QPR7" s="642"/>
      <c r="QPS7" s="642"/>
      <c r="QPT7" s="642"/>
      <c r="QPU7" s="642"/>
      <c r="QPV7" s="642"/>
      <c r="QPW7" s="642"/>
      <c r="QPX7" s="642"/>
      <c r="QPY7" s="642"/>
      <c r="QPZ7" s="642"/>
      <c r="QQA7" s="642"/>
      <c r="QQB7" s="642"/>
      <c r="QQC7" s="642"/>
      <c r="QQD7" s="642"/>
      <c r="QQE7" s="642"/>
      <c r="QQF7" s="642"/>
      <c r="QQG7" s="642"/>
      <c r="QQH7" s="642"/>
      <c r="QQI7" s="642"/>
      <c r="QQJ7" s="642"/>
      <c r="QQK7" s="642"/>
      <c r="QQL7" s="642"/>
      <c r="QQM7" s="642"/>
      <c r="QQN7" s="642"/>
      <c r="QQO7" s="642"/>
      <c r="QQP7" s="642"/>
      <c r="QQQ7" s="642"/>
      <c r="QQR7" s="642"/>
      <c r="QQS7" s="642"/>
      <c r="QQT7" s="642"/>
      <c r="QQU7" s="642"/>
      <c r="QQV7" s="642"/>
      <c r="QQW7" s="642"/>
      <c r="QQX7" s="642"/>
      <c r="QQY7" s="642"/>
      <c r="QQZ7" s="642"/>
      <c r="QRA7" s="642"/>
      <c r="QRB7" s="642"/>
      <c r="QRC7" s="642"/>
      <c r="QRD7" s="642"/>
      <c r="QRE7" s="642"/>
      <c r="QRF7" s="642"/>
      <c r="QRG7" s="642"/>
      <c r="QRH7" s="642"/>
      <c r="QRI7" s="642"/>
      <c r="QRJ7" s="642"/>
      <c r="QRK7" s="642"/>
      <c r="QRL7" s="642"/>
      <c r="QRM7" s="642"/>
      <c r="QRN7" s="642"/>
      <c r="QRO7" s="642"/>
      <c r="QRP7" s="642"/>
      <c r="QRQ7" s="642"/>
      <c r="QRR7" s="642"/>
      <c r="QRS7" s="642"/>
      <c r="QRT7" s="642"/>
      <c r="QRU7" s="642"/>
      <c r="QRV7" s="642"/>
      <c r="QRW7" s="642"/>
      <c r="QRX7" s="642"/>
      <c r="QRY7" s="642"/>
      <c r="QRZ7" s="642"/>
      <c r="QSA7" s="642"/>
      <c r="QSB7" s="642"/>
      <c r="QSC7" s="642"/>
      <c r="QSD7" s="642"/>
      <c r="QSE7" s="642"/>
      <c r="QSF7" s="642"/>
      <c r="QSG7" s="642"/>
      <c r="QSH7" s="642"/>
      <c r="QSI7" s="642"/>
      <c r="QSJ7" s="642"/>
      <c r="QSK7" s="642"/>
      <c r="QSL7" s="642"/>
      <c r="QSM7" s="642"/>
      <c r="QSN7" s="642"/>
      <c r="QSO7" s="642"/>
      <c r="QSP7" s="642"/>
      <c r="QSQ7" s="642"/>
      <c r="QSR7" s="642"/>
      <c r="QSS7" s="642"/>
      <c r="QST7" s="642"/>
      <c r="QSU7" s="642"/>
      <c r="QSV7" s="642"/>
      <c r="QSW7" s="642"/>
      <c r="QSX7" s="642"/>
      <c r="QSY7" s="642"/>
      <c r="QSZ7" s="642"/>
      <c r="QTA7" s="642"/>
      <c r="QTB7" s="642"/>
      <c r="QTC7" s="642"/>
      <c r="QTD7" s="642"/>
      <c r="QTE7" s="642"/>
      <c r="QTF7" s="642"/>
      <c r="QTG7" s="642"/>
      <c r="QTH7" s="642"/>
      <c r="QTI7" s="642"/>
      <c r="QTJ7" s="642"/>
      <c r="QTK7" s="642"/>
      <c r="QTL7" s="642"/>
      <c r="QTM7" s="642"/>
      <c r="QTN7" s="642"/>
      <c r="QTO7" s="642"/>
      <c r="QTP7" s="642"/>
      <c r="QTQ7" s="642"/>
      <c r="QTR7" s="642"/>
      <c r="QTS7" s="642"/>
      <c r="QTT7" s="642"/>
      <c r="QTU7" s="642"/>
      <c r="QTV7" s="642"/>
      <c r="QTW7" s="642"/>
      <c r="QTX7" s="642"/>
      <c r="QTY7" s="642"/>
      <c r="QTZ7" s="642"/>
      <c r="QUA7" s="642"/>
      <c r="QUB7" s="642"/>
      <c r="QUC7" s="642"/>
      <c r="QUD7" s="642"/>
      <c r="QUE7" s="642"/>
      <c r="QUF7" s="642"/>
      <c r="QUG7" s="642"/>
      <c r="QUH7" s="642"/>
      <c r="QUI7" s="642"/>
      <c r="QUJ7" s="642"/>
      <c r="QUK7" s="642"/>
      <c r="QUL7" s="642"/>
      <c r="QUM7" s="642"/>
      <c r="QUN7" s="642"/>
      <c r="QUO7" s="642"/>
      <c r="QUP7" s="642"/>
      <c r="QUQ7" s="642"/>
      <c r="QUR7" s="642"/>
      <c r="QUS7" s="642"/>
      <c r="QUT7" s="642"/>
      <c r="QUU7" s="642"/>
      <c r="QUV7" s="642"/>
      <c r="QUW7" s="642"/>
      <c r="QUX7" s="642"/>
      <c r="QUY7" s="642"/>
      <c r="QUZ7" s="642"/>
      <c r="QVA7" s="642"/>
      <c r="QVB7" s="642"/>
      <c r="QVC7" s="642"/>
      <c r="QVD7" s="642"/>
      <c r="QVE7" s="642"/>
      <c r="QVF7" s="642"/>
      <c r="QVG7" s="642"/>
      <c r="QVH7" s="642"/>
      <c r="QVI7" s="642"/>
      <c r="QVJ7" s="642"/>
      <c r="QVK7" s="642"/>
      <c r="QVL7" s="642"/>
      <c r="QVM7" s="642"/>
      <c r="QVN7" s="642"/>
      <c r="QVO7" s="642"/>
      <c r="QVP7" s="642"/>
      <c r="QVQ7" s="642"/>
      <c r="QVR7" s="642"/>
      <c r="QVS7" s="642"/>
      <c r="QVT7" s="642"/>
      <c r="QVU7" s="642"/>
      <c r="QVV7" s="642"/>
      <c r="QVW7" s="642"/>
      <c r="QVX7" s="642"/>
      <c r="QVY7" s="642"/>
      <c r="QVZ7" s="642"/>
      <c r="QWA7" s="642"/>
      <c r="QWB7" s="642"/>
      <c r="QWC7" s="642"/>
      <c r="QWD7" s="642"/>
      <c r="QWE7" s="642"/>
      <c r="QWF7" s="642"/>
      <c r="QWG7" s="642"/>
      <c r="QWH7" s="642"/>
      <c r="QWI7" s="642"/>
      <c r="QWJ7" s="642"/>
      <c r="QWK7" s="642"/>
      <c r="QWL7" s="642"/>
      <c r="QWM7" s="642"/>
      <c r="QWN7" s="642"/>
      <c r="QWO7" s="642"/>
      <c r="QWP7" s="642"/>
      <c r="QWQ7" s="642"/>
      <c r="QWR7" s="642"/>
      <c r="QWS7" s="642"/>
      <c r="QWT7" s="642"/>
      <c r="QWU7" s="642"/>
      <c r="QWV7" s="642"/>
      <c r="QWW7" s="642"/>
      <c r="QWX7" s="642"/>
      <c r="QWY7" s="642"/>
      <c r="QWZ7" s="642"/>
      <c r="QXA7" s="642"/>
      <c r="QXB7" s="642"/>
      <c r="QXC7" s="642"/>
      <c r="QXD7" s="642"/>
      <c r="QXE7" s="642"/>
      <c r="QXF7" s="642"/>
      <c r="QXG7" s="642"/>
      <c r="QXH7" s="642"/>
      <c r="QXI7" s="642"/>
      <c r="QXJ7" s="642"/>
      <c r="QXK7" s="642"/>
      <c r="QXL7" s="642"/>
      <c r="QXM7" s="642"/>
      <c r="QXN7" s="642"/>
      <c r="QXO7" s="642"/>
      <c r="QXP7" s="642"/>
      <c r="QXQ7" s="642"/>
      <c r="QXR7" s="642"/>
      <c r="QXS7" s="642"/>
      <c r="QXT7" s="642"/>
      <c r="QXU7" s="642"/>
      <c r="QXV7" s="642"/>
      <c r="QXW7" s="642"/>
      <c r="QXX7" s="642"/>
      <c r="QXY7" s="642"/>
      <c r="QXZ7" s="642"/>
      <c r="QYA7" s="642"/>
      <c r="QYB7" s="642"/>
      <c r="QYC7" s="642"/>
      <c r="QYD7" s="642"/>
      <c r="QYE7" s="642"/>
      <c r="QYF7" s="642"/>
      <c r="QYG7" s="642"/>
      <c r="QYH7" s="642"/>
      <c r="QYI7" s="642"/>
      <c r="QYJ7" s="642"/>
      <c r="QYK7" s="642"/>
      <c r="QYL7" s="642"/>
      <c r="QYM7" s="642"/>
      <c r="QYN7" s="642"/>
      <c r="QYO7" s="642"/>
      <c r="QYP7" s="642"/>
      <c r="QYQ7" s="642"/>
      <c r="QYR7" s="642"/>
      <c r="QYS7" s="642"/>
      <c r="QYT7" s="642"/>
      <c r="QYU7" s="642"/>
      <c r="QYV7" s="642"/>
      <c r="QYW7" s="642"/>
      <c r="QYX7" s="642"/>
      <c r="QYY7" s="642"/>
      <c r="QYZ7" s="642"/>
      <c r="QZA7" s="642"/>
      <c r="QZB7" s="642"/>
      <c r="QZC7" s="642"/>
      <c r="QZD7" s="642"/>
      <c r="QZE7" s="642"/>
      <c r="QZF7" s="642"/>
      <c r="QZG7" s="642"/>
      <c r="QZH7" s="642"/>
      <c r="QZI7" s="642"/>
      <c r="QZJ7" s="642"/>
      <c r="QZK7" s="642"/>
      <c r="QZL7" s="642"/>
      <c r="QZM7" s="642"/>
      <c r="QZN7" s="642"/>
      <c r="QZO7" s="642"/>
      <c r="QZP7" s="642"/>
      <c r="QZQ7" s="642"/>
      <c r="QZR7" s="642"/>
      <c r="QZS7" s="642"/>
      <c r="QZT7" s="642"/>
      <c r="QZU7" s="642"/>
      <c r="QZV7" s="642"/>
      <c r="QZW7" s="642"/>
      <c r="QZX7" s="642"/>
      <c r="QZY7" s="642"/>
      <c r="QZZ7" s="642"/>
      <c r="RAA7" s="642"/>
      <c r="RAB7" s="642"/>
      <c r="RAC7" s="642"/>
      <c r="RAD7" s="642"/>
      <c r="RAE7" s="642"/>
      <c r="RAF7" s="642"/>
      <c r="RAG7" s="642"/>
      <c r="RAH7" s="642"/>
      <c r="RAI7" s="642"/>
      <c r="RAJ7" s="642"/>
      <c r="RAK7" s="642"/>
      <c r="RAL7" s="642"/>
      <c r="RAM7" s="642"/>
      <c r="RAN7" s="642"/>
      <c r="RAO7" s="642"/>
      <c r="RAP7" s="642"/>
      <c r="RAQ7" s="642"/>
      <c r="RAR7" s="642"/>
      <c r="RAS7" s="642"/>
      <c r="RAT7" s="642"/>
      <c r="RAU7" s="642"/>
      <c r="RAV7" s="642"/>
      <c r="RAW7" s="642"/>
      <c r="RAX7" s="642"/>
      <c r="RAY7" s="642"/>
      <c r="RAZ7" s="642"/>
      <c r="RBA7" s="642"/>
      <c r="RBB7" s="642"/>
      <c r="RBC7" s="642"/>
      <c r="RBD7" s="642"/>
      <c r="RBE7" s="642"/>
      <c r="RBF7" s="642"/>
      <c r="RBG7" s="642"/>
      <c r="RBH7" s="642"/>
      <c r="RBI7" s="642"/>
      <c r="RBJ7" s="642"/>
      <c r="RBK7" s="642"/>
      <c r="RBL7" s="642"/>
      <c r="RBM7" s="642"/>
      <c r="RBN7" s="642"/>
      <c r="RBO7" s="642"/>
      <c r="RBP7" s="642"/>
      <c r="RBQ7" s="642"/>
      <c r="RBR7" s="642"/>
      <c r="RBS7" s="642"/>
      <c r="RBT7" s="642"/>
      <c r="RBU7" s="642"/>
      <c r="RBV7" s="642"/>
      <c r="RBW7" s="642"/>
      <c r="RBX7" s="642"/>
      <c r="RBY7" s="642"/>
      <c r="RBZ7" s="642"/>
      <c r="RCA7" s="642"/>
      <c r="RCB7" s="642"/>
      <c r="RCC7" s="642"/>
      <c r="RCD7" s="642"/>
      <c r="RCE7" s="642"/>
      <c r="RCF7" s="642"/>
      <c r="RCG7" s="642"/>
      <c r="RCH7" s="642"/>
      <c r="RCI7" s="642"/>
      <c r="RCJ7" s="642"/>
      <c r="RCK7" s="642"/>
      <c r="RCL7" s="642"/>
      <c r="RCM7" s="642"/>
      <c r="RCN7" s="642"/>
      <c r="RCO7" s="642"/>
      <c r="RCP7" s="642"/>
      <c r="RCQ7" s="642"/>
      <c r="RCR7" s="642"/>
      <c r="RCS7" s="642"/>
      <c r="RCT7" s="642"/>
      <c r="RCU7" s="642"/>
      <c r="RCV7" s="642"/>
      <c r="RCW7" s="642"/>
      <c r="RCX7" s="642"/>
      <c r="RCY7" s="642"/>
      <c r="RCZ7" s="642"/>
      <c r="RDA7" s="642"/>
      <c r="RDB7" s="642"/>
      <c r="RDC7" s="642"/>
      <c r="RDD7" s="642"/>
      <c r="RDE7" s="642"/>
      <c r="RDF7" s="642"/>
      <c r="RDG7" s="642"/>
      <c r="RDH7" s="642"/>
      <c r="RDI7" s="642"/>
      <c r="RDJ7" s="642"/>
      <c r="RDK7" s="642"/>
      <c r="RDL7" s="642"/>
      <c r="RDM7" s="642"/>
      <c r="RDN7" s="642"/>
      <c r="RDO7" s="642"/>
    </row>
    <row r="8" spans="1:12287" ht="15.5">
      <c r="A8" s="1727" t="s">
        <v>488</v>
      </c>
      <c r="B8" s="1728"/>
      <c r="C8" s="65"/>
    </row>
    <row r="9" spans="1:12287" ht="33" customHeight="1">
      <c r="A9" s="1723" t="s">
        <v>490</v>
      </c>
      <c r="B9" s="1724"/>
      <c r="C9" s="65"/>
    </row>
    <row r="10" spans="1:12287" ht="15" customHeight="1">
      <c r="A10" s="1723" t="s">
        <v>519</v>
      </c>
      <c r="B10" s="1724"/>
      <c r="C10" s="65"/>
    </row>
    <row r="11" spans="1:12287" ht="15.5">
      <c r="A11" s="1725" t="s">
        <v>523</v>
      </c>
      <c r="B11" s="1726"/>
      <c r="C11" s="65"/>
    </row>
    <row r="12" spans="1:12287" s="320" customFormat="1" ht="15.5">
      <c r="A12" s="1717" t="s">
        <v>479</v>
      </c>
      <c r="B12" s="1717"/>
      <c r="C12" s="65"/>
      <c r="D12" s="204"/>
    </row>
    <row r="13" spans="1:12287" ht="15.5">
      <c r="A13" s="1717" t="s">
        <v>480</v>
      </c>
      <c r="B13" s="1717"/>
      <c r="C13" s="65"/>
    </row>
    <row r="14" spans="1:12287" s="320" customFormat="1" ht="15.5">
      <c r="A14" s="1120"/>
      <c r="B14" s="1121"/>
      <c r="C14" s="398"/>
    </row>
    <row r="15" spans="1:12287" ht="19.5" customHeight="1">
      <c r="A15" s="1720" t="s">
        <v>481</v>
      </c>
      <c r="B15" s="1721"/>
      <c r="C15" s="65"/>
    </row>
    <row r="16" spans="1:12287" ht="71.25" customHeight="1">
      <c r="A16" s="1718" t="s">
        <v>486</v>
      </c>
      <c r="B16" s="1718"/>
      <c r="C16" s="65"/>
    </row>
    <row r="17" spans="1:3" ht="18" customHeight="1">
      <c r="A17" s="1734" t="s">
        <v>482</v>
      </c>
      <c r="B17" s="1735"/>
      <c r="C17" s="65"/>
    </row>
    <row r="18" spans="1:3" ht="20.25" customHeight="1">
      <c r="A18" s="1122" t="s">
        <v>485</v>
      </c>
      <c r="B18" s="1123"/>
      <c r="C18" s="65"/>
    </row>
    <row r="19" spans="1:3" ht="18" customHeight="1">
      <c r="A19" s="1122" t="s">
        <v>489</v>
      </c>
      <c r="B19" s="1123"/>
      <c r="C19" s="65"/>
    </row>
    <row r="20" spans="1:3" ht="17.25" customHeight="1">
      <c r="A20" s="1736" t="s">
        <v>483</v>
      </c>
      <c r="B20" s="1737"/>
      <c r="C20" s="65"/>
    </row>
    <row r="21" spans="1:3" ht="28.5" customHeight="1">
      <c r="A21" s="1719" t="s">
        <v>491</v>
      </c>
      <c r="B21" s="1717"/>
      <c r="C21" s="65"/>
    </row>
    <row r="22" spans="1:3" ht="22.5" customHeight="1">
      <c r="A22" s="112"/>
      <c r="B22" s="112"/>
      <c r="C22" s="218"/>
    </row>
    <row r="23" spans="1:3" ht="18" customHeight="1">
      <c r="A23" s="1738" t="s">
        <v>484</v>
      </c>
      <c r="B23" s="1738"/>
      <c r="C23" s="65"/>
    </row>
    <row r="24" spans="1:3" ht="63" customHeight="1">
      <c r="A24" s="1718" t="s">
        <v>487</v>
      </c>
      <c r="B24" s="1718"/>
      <c r="C24" s="65"/>
    </row>
    <row r="25" spans="1:3" ht="18" customHeight="1">
      <c r="A25" s="1718" t="s">
        <v>485</v>
      </c>
      <c r="B25" s="1718"/>
      <c r="C25" s="65"/>
    </row>
    <row r="26" spans="1:3" ht="21" customHeight="1">
      <c r="A26" s="1739" t="s">
        <v>482</v>
      </c>
      <c r="B26" s="1739"/>
      <c r="C26" s="65"/>
    </row>
    <row r="27" spans="1:3" ht="15.5">
      <c r="A27" s="1734" t="s">
        <v>489</v>
      </c>
      <c r="B27" s="1735"/>
      <c r="C27" s="65"/>
    </row>
    <row r="28" spans="1:3" ht="18.75" customHeight="1">
      <c r="A28" s="1718" t="s">
        <v>483</v>
      </c>
      <c r="B28" s="1718"/>
      <c r="C28" s="65"/>
    </row>
    <row r="29" spans="1:3" ht="33" customHeight="1">
      <c r="A29" s="1719" t="s">
        <v>491</v>
      </c>
      <c r="B29" s="1717"/>
      <c r="C29" s="65"/>
    </row>
    <row r="30" spans="1:3">
      <c r="A30" s="112"/>
      <c r="B30" s="112"/>
    </row>
    <row r="31" spans="1:3">
      <c r="A31" s="112"/>
      <c r="B31" s="112"/>
    </row>
    <row r="32" spans="1:3">
      <c r="A32" s="112"/>
      <c r="B32" s="112"/>
    </row>
    <row r="33" spans="1:7">
      <c r="A33" s="112"/>
      <c r="B33" s="112"/>
    </row>
    <row r="34" spans="1:7">
      <c r="A34" s="112"/>
      <c r="B34" s="112"/>
    </row>
    <row r="35" spans="1:7">
      <c r="A35" s="112"/>
      <c r="B35" s="112"/>
    </row>
    <row r="36" spans="1:7" ht="13">
      <c r="A36" s="1521" t="s">
        <v>863</v>
      </c>
      <c r="B36" s="1522"/>
      <c r="C36" s="1523"/>
      <c r="D36" s="209"/>
      <c r="E36" s="209"/>
      <c r="F36" s="209"/>
      <c r="G36" s="209"/>
    </row>
    <row r="37" spans="1:7">
      <c r="A37" s="1305"/>
      <c r="B37" s="1306"/>
      <c r="C37" s="1307"/>
      <c r="D37" s="729"/>
      <c r="E37" s="729"/>
      <c r="F37" s="729"/>
      <c r="G37" s="729"/>
    </row>
    <row r="38" spans="1:7">
      <c r="A38" s="1308"/>
      <c r="B38" s="1309"/>
      <c r="C38" s="1310"/>
      <c r="D38" s="729"/>
      <c r="E38" s="729"/>
      <c r="F38" s="729"/>
      <c r="G38" s="729"/>
    </row>
    <row r="39" spans="1:7">
      <c r="A39" s="1308"/>
      <c r="B39" s="1309"/>
      <c r="C39" s="1310"/>
      <c r="D39" s="729"/>
      <c r="E39" s="729"/>
      <c r="F39" s="729"/>
      <c r="G39" s="729"/>
    </row>
    <row r="40" spans="1:7">
      <c r="A40" s="1308"/>
      <c r="B40" s="1309"/>
      <c r="C40" s="1310"/>
      <c r="D40" s="729"/>
      <c r="E40" s="729"/>
      <c r="F40" s="729"/>
      <c r="G40" s="729"/>
    </row>
    <row r="41" spans="1:7">
      <c r="A41" s="1308"/>
      <c r="B41" s="1309"/>
      <c r="C41" s="1310"/>
      <c r="D41" s="729"/>
      <c r="E41" s="729"/>
      <c r="F41" s="729"/>
      <c r="G41" s="729"/>
    </row>
    <row r="42" spans="1:7">
      <c r="A42" s="1308"/>
      <c r="B42" s="1309"/>
      <c r="C42" s="1310"/>
      <c r="D42" s="729"/>
      <c r="E42" s="729"/>
      <c r="F42" s="729"/>
      <c r="G42" s="729"/>
    </row>
    <row r="43" spans="1:7">
      <c r="A43" s="1311"/>
      <c r="B43" s="1312"/>
      <c r="C43" s="1313"/>
      <c r="D43" s="729"/>
      <c r="E43" s="729"/>
      <c r="F43" s="729"/>
      <c r="G43" s="729"/>
    </row>
  </sheetData>
  <sheetProtection algorithmName="SHA-512" hashValue="OWTQX0Cioz06Ki5/u2O4yRVJ8JexX5e5yWVQcxPy8oGhxgwQJgGguCrB2ZUkjVfmhfHoPOFI8ZUGZ9IgtjwSvQ==" saltValue="EFeKj0vQ9UK7gXZRr5XdFg==" spinCount="100000" sheet="1" objects="1" scenarios="1"/>
  <mergeCells count="25">
    <mergeCell ref="A36:C36"/>
    <mergeCell ref="A37:C43"/>
    <mergeCell ref="A28:B28"/>
    <mergeCell ref="A27:B27"/>
    <mergeCell ref="A17:B17"/>
    <mergeCell ref="A20:B20"/>
    <mergeCell ref="A23:B23"/>
    <mergeCell ref="A24:B24"/>
    <mergeCell ref="A26:B26"/>
    <mergeCell ref="A29:B29"/>
    <mergeCell ref="A25:B25"/>
    <mergeCell ref="B1:F1"/>
    <mergeCell ref="A9:B9"/>
    <mergeCell ref="A11:B11"/>
    <mergeCell ref="A8:B8"/>
    <mergeCell ref="A10:B10"/>
    <mergeCell ref="A2:C3"/>
    <mergeCell ref="A6:C6"/>
    <mergeCell ref="A5:C5"/>
    <mergeCell ref="A4:D4"/>
    <mergeCell ref="A12:B12"/>
    <mergeCell ref="A13:B13"/>
    <mergeCell ref="A16:B16"/>
    <mergeCell ref="A21:B21"/>
    <mergeCell ref="A15:B15"/>
  </mergeCells>
  <hyperlinks>
    <hyperlink ref="D6" location="'Project Summary'!A1" display="Click to go back on Project summary tab" xr:uid="{E4AD8B8D-4A7D-4CA1-AE9E-36B63C3365E3}"/>
    <hyperlink ref="A1" location="'Project Summary'!A1" display="Click to go back on Project summary tab" xr:uid="{EC9D424B-BA61-4B57-8ECD-24F3E7655D76}"/>
  </hyperlinks>
  <pageMargins left="0.7" right="0.7" top="0.75" bottom="0.75" header="0.3" footer="0.3"/>
  <pageSetup scale="64"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6D33-90A6-4089-B567-1AF03554F6B0}">
  <sheetPr codeName="Sheet27">
    <tabColor rgb="FFFFFF99"/>
  </sheetPr>
  <dimension ref="A1:AB62908"/>
  <sheetViews>
    <sheetView zoomScale="85" zoomScaleNormal="85" workbookViewId="0">
      <selection activeCell="B9" sqref="B9"/>
    </sheetView>
  </sheetViews>
  <sheetFormatPr defaultColWidth="9.453125" defaultRowHeight="12.5"/>
  <cols>
    <col min="1" max="1" width="33.453125" style="412" customWidth="1"/>
    <col min="2" max="2" width="21.453125" style="412" customWidth="1"/>
    <col min="3" max="3" width="16.453125" style="412" customWidth="1"/>
    <col min="4" max="4" width="12.453125" style="412" customWidth="1"/>
    <col min="5" max="5" width="30.453125" style="412" bestFit="1" customWidth="1"/>
    <col min="6" max="6" width="22.1796875" style="412" customWidth="1"/>
    <col min="7" max="7" width="12.453125" style="413" customWidth="1"/>
    <col min="8" max="9" width="12.453125" style="414" customWidth="1"/>
    <col min="10" max="10" width="12.453125" style="415" hidden="1" customWidth="1"/>
    <col min="11" max="14" width="12.453125" style="413" hidden="1" customWidth="1"/>
    <col min="15" max="15" width="9.453125" style="43" hidden="1" customWidth="1"/>
    <col min="16" max="17" width="18.453125" style="412" hidden="1" customWidth="1"/>
    <col min="18" max="18" width="18.453125" style="412" customWidth="1"/>
    <col min="19" max="19" width="15.453125" style="416" hidden="1" customWidth="1"/>
    <col min="20" max="21" width="15.453125" style="412" hidden="1" customWidth="1"/>
    <col min="22" max="22" width="15.453125" style="131" hidden="1" customWidth="1"/>
    <col min="23" max="23" width="15.453125" style="28" hidden="1" customWidth="1"/>
    <col min="24" max="26" width="15.453125" style="416" hidden="1" customWidth="1"/>
    <col min="27" max="27" width="15.453125" style="28" hidden="1" customWidth="1"/>
    <col min="28" max="28" width="15.453125" style="416" hidden="1" customWidth="1"/>
    <col min="29" max="29" width="15.453125" style="28" customWidth="1"/>
    <col min="30" max="16384" width="9.453125" style="28"/>
  </cols>
  <sheetData>
    <row r="1" spans="1:28" ht="25">
      <c r="A1" s="637" t="s">
        <v>763</v>
      </c>
      <c r="B1" s="1722" t="s">
        <v>600</v>
      </c>
      <c r="C1" s="1722"/>
      <c r="D1" s="1722"/>
      <c r="E1" s="1722"/>
    </row>
    <row r="2" spans="1:28" ht="21" customHeight="1">
      <c r="A2" s="1740" t="s">
        <v>862</v>
      </c>
      <c r="B2" s="1741"/>
      <c r="C2" s="1741"/>
      <c r="D2" s="1741"/>
      <c r="E2" s="1741"/>
    </row>
    <row r="3" spans="1:28" ht="76.25" customHeight="1">
      <c r="A3" s="1741"/>
      <c r="B3" s="1741"/>
      <c r="C3" s="1741"/>
      <c r="D3" s="1741"/>
      <c r="E3" s="1741"/>
    </row>
    <row r="4" spans="1:28" s="101" customFormat="1" ht="13" customHeight="1">
      <c r="A4" s="453" t="s">
        <v>560</v>
      </c>
      <c r="B4" s="453"/>
      <c r="C4" s="454"/>
      <c r="E4" s="706"/>
      <c r="F4" s="417"/>
      <c r="G4" s="418"/>
      <c r="H4" s="418"/>
      <c r="I4" s="419"/>
      <c r="J4" s="417"/>
      <c r="K4" s="420"/>
      <c r="L4" s="417"/>
      <c r="M4" s="417"/>
      <c r="N4" s="421"/>
      <c r="O4" s="422"/>
      <c r="P4" s="422"/>
      <c r="Q4" s="423"/>
      <c r="R4" s="424"/>
      <c r="S4" s="425"/>
      <c r="T4" s="425"/>
      <c r="U4" s="422"/>
      <c r="V4" s="426"/>
      <c r="W4" s="427"/>
      <c r="X4" s="427"/>
      <c r="Y4" s="427"/>
      <c r="Z4" s="426"/>
      <c r="AA4" s="428"/>
    </row>
    <row r="5" spans="1:28" s="101" customFormat="1" ht="13">
      <c r="A5" s="453" t="s">
        <v>561</v>
      </c>
      <c r="B5" s="453"/>
      <c r="C5" s="454"/>
      <c r="F5" s="421"/>
      <c r="G5" s="424"/>
      <c r="H5" s="429"/>
      <c r="I5" s="429"/>
      <c r="J5" s="430"/>
      <c r="K5" s="424"/>
      <c r="L5" s="427"/>
      <c r="M5" s="424"/>
      <c r="N5" s="424"/>
      <c r="O5" s="421"/>
      <c r="P5" s="422"/>
      <c r="Q5" s="422"/>
      <c r="R5" s="423"/>
      <c r="S5" s="424"/>
      <c r="T5" s="422"/>
      <c r="U5" s="422"/>
      <c r="V5" s="422"/>
      <c r="W5" s="426"/>
      <c r="X5" s="427"/>
      <c r="Y5" s="427"/>
      <c r="Z5" s="427"/>
      <c r="AA5" s="426"/>
      <c r="AB5" s="431" t="s">
        <v>562</v>
      </c>
    </row>
    <row r="6" spans="1:28" s="218" customFormat="1" ht="13.5" thickBot="1">
      <c r="A6" s="1048"/>
      <c r="B6" s="131"/>
      <c r="C6" s="131"/>
      <c r="D6" s="131"/>
      <c r="E6" s="131"/>
      <c r="F6" s="326"/>
      <c r="G6" s="447"/>
      <c r="H6" s="448"/>
      <c r="I6" s="448"/>
      <c r="J6" s="449"/>
      <c r="K6" s="447"/>
      <c r="L6" s="450"/>
      <c r="M6" s="447"/>
      <c r="N6" s="447"/>
      <c r="O6" s="323"/>
      <c r="P6" s="442"/>
      <c r="Q6" s="442"/>
      <c r="R6" s="443"/>
      <c r="S6" s="444"/>
      <c r="T6" s="451"/>
      <c r="U6" s="451"/>
      <c r="V6" s="442"/>
      <c r="W6" s="445"/>
      <c r="X6" s="446"/>
      <c r="Y6" s="446"/>
      <c r="Z6" s="446"/>
      <c r="AA6" s="445"/>
      <c r="AB6" s="452" t="str">
        <f>"ACTIVE"</f>
        <v>ACTIVE</v>
      </c>
    </row>
    <row r="7" spans="1:28" s="348" customFormat="1" ht="13">
      <c r="A7" s="1049" t="s">
        <v>563</v>
      </c>
      <c r="B7" s="1050"/>
      <c r="C7" s="1051"/>
      <c r="D7" s="1052"/>
      <c r="E7" s="1053"/>
      <c r="F7" s="432"/>
      <c r="G7" s="434"/>
      <c r="H7" s="438"/>
      <c r="I7" s="438"/>
      <c r="J7" s="439"/>
      <c r="K7" s="437"/>
      <c r="L7" s="437"/>
      <c r="M7" s="437"/>
      <c r="N7" s="437"/>
      <c r="O7" s="288"/>
      <c r="P7" s="434"/>
      <c r="Q7" s="434"/>
      <c r="R7" s="434"/>
      <c r="S7" s="440">
        <f>IF(ISERROR(H7*VLOOKUP(O7,[5]!PV,4,FALSE)+R7*VLOOKUP(O7,[5]!PV,2,FALSE)),0,H7*VLOOKUP(O7,[5]!PV,4,FALSE)+R7*VLOOKUP(O7,[5]!PV,2,FALSE))</f>
        <v>0</v>
      </c>
      <c r="T7" s="434" t="e">
        <f>IF(AND(#REF!="New Fixtures",#REF!&gt;0,OR(#REF!="Standard Interior",#REF!="High-Performance Interior")),#REF!,0)</f>
        <v>#REF!</v>
      </c>
      <c r="U7" s="434" t="e">
        <f>IF(AND(OR(#REF!="Standard Interior",#REF!="High-Performance Interior"),(NOT(OR(#REF!="Misc. Costs - Standard",#REF!="Misc. Costs - High Performance")))),#REF!,0)</f>
        <v>#REF!</v>
      </c>
      <c r="V7" s="441" t="e">
        <f>IF(OR(#REF!="Standard Interior",#REF!="High-Performance Interior"),#REF!*#REF!,0)</f>
        <v>#REF!</v>
      </c>
      <c r="W7" s="348" t="e">
        <f>IF(OR(#REF!="Misc. Costs - High Performance",#REF!="High-Performance Interior",#REF!="High-Performance Exterior"),"Y","N")</f>
        <v>#REF!</v>
      </c>
      <c r="X7" s="437" t="e">
        <f>IF(W7="Y",#REF!,0)</f>
        <v>#REF!</v>
      </c>
      <c r="Y7" s="437" t="e">
        <f t="shared" ref="Y7:Y62" si="0">IF(W7="Y",M7,0)</f>
        <v>#REF!</v>
      </c>
      <c r="Z7" s="437" t="e">
        <f t="shared" ref="Z7:Z62" si="1">IF(W7="Y",N7,0)</f>
        <v>#REF!</v>
      </c>
      <c r="AA7" s="348" t="e">
        <f>IF(OR(#REF!="Misc. Costs - Interior",#REF!="Misc. Costs - Exterior"),0,1)</f>
        <v>#REF!</v>
      </c>
      <c r="AB7" s="437" t="e">
        <f>IF(OR(#REF!&lt;&gt;"",#REF!&lt;&gt;"",#REF!&lt;&gt;"",#REF!&lt;&gt;"",#REF!&lt;&gt;"",#REF!&lt;&gt;"",#REF!&lt;&gt;""),"ACTIVE","")</f>
        <v>#REF!</v>
      </c>
    </row>
    <row r="8" spans="1:28" s="348" customFormat="1">
      <c r="A8" s="1054" t="s">
        <v>564</v>
      </c>
      <c r="B8" s="1055" t="s">
        <v>565</v>
      </c>
      <c r="C8" s="1056" t="s">
        <v>566</v>
      </c>
      <c r="D8" s="1057" t="s">
        <v>567</v>
      </c>
      <c r="E8" s="1058"/>
      <c r="F8" s="432"/>
      <c r="G8" s="434"/>
      <c r="H8" s="438"/>
      <c r="I8" s="438"/>
      <c r="J8" s="439"/>
      <c r="K8" s="437"/>
      <c r="L8" s="437"/>
      <c r="M8" s="437"/>
      <c r="N8" s="437"/>
      <c r="O8" s="288"/>
      <c r="P8" s="434"/>
      <c r="Q8" s="434"/>
      <c r="R8" s="434"/>
      <c r="S8" s="440">
        <f>IF(ISERROR(H8*VLOOKUP(O8,[5]!PV,4,FALSE)+R8*VLOOKUP(O8,[5]!PV,2,FALSE)),0,H8*VLOOKUP(O8,[5]!PV,4,FALSE)+R8*VLOOKUP(O8,[5]!PV,2,FALSE))</f>
        <v>0</v>
      </c>
      <c r="T8" s="434" t="e">
        <f>IF(AND(#REF!="New Fixtures",#REF!&gt;0,OR(#REF!="Standard Interior",#REF!="High-Performance Interior")),#REF!,0)</f>
        <v>#REF!</v>
      </c>
      <c r="U8" s="434" t="e">
        <f>IF(AND(OR(#REF!="Standard Interior",#REF!="High-Performance Interior"),(NOT(OR(#REF!="Misc. Costs - Standard",#REF!="Misc. Costs - High Performance")))),#REF!,0)</f>
        <v>#REF!</v>
      </c>
      <c r="V8" s="441" t="e">
        <f>IF(OR(#REF!="Standard Interior",#REF!="High-Performance Interior"),#REF!*#REF!,0)</f>
        <v>#REF!</v>
      </c>
      <c r="W8" s="348" t="e">
        <f>IF(OR(#REF!="Misc. Costs - High Performance",#REF!="High-Performance Interior",#REF!="High-Performance Exterior"),"Y","N")</f>
        <v>#REF!</v>
      </c>
      <c r="X8" s="437" t="e">
        <f>IF(W8="Y",#REF!,0)</f>
        <v>#REF!</v>
      </c>
      <c r="Y8" s="437" t="e">
        <f t="shared" si="0"/>
        <v>#REF!</v>
      </c>
      <c r="Z8" s="437" t="e">
        <f t="shared" si="1"/>
        <v>#REF!</v>
      </c>
      <c r="AA8" s="348" t="e">
        <f>IF(OR(#REF!="Misc. Costs - Interior",#REF!="Misc. Costs - Exterior"),0,1)</f>
        <v>#REF!</v>
      </c>
      <c r="AB8" s="437" t="e">
        <f>IF(OR(#REF!&lt;&gt;"",#REF!&lt;&gt;"",#REF!&lt;&gt;"",#REF!&lt;&gt;"",#REF!&lt;&gt;"",#REF!&lt;&gt;"",#REF!&lt;&gt;""),"ACTIVE","")</f>
        <v>#REF!</v>
      </c>
    </row>
    <row r="9" spans="1:28" s="348" customFormat="1" ht="13">
      <c r="A9" s="1046" t="s">
        <v>568</v>
      </c>
      <c r="B9" s="433"/>
      <c r="C9" s="433"/>
      <c r="D9" s="400"/>
      <c r="E9" s="401"/>
      <c r="F9" s="434"/>
      <c r="G9" s="434"/>
      <c r="H9" s="438"/>
      <c r="I9" s="438"/>
      <c r="J9" s="439"/>
      <c r="K9" s="437"/>
      <c r="L9" s="437"/>
      <c r="M9" s="437"/>
      <c r="N9" s="437"/>
      <c r="O9" s="288"/>
      <c r="P9" s="434"/>
      <c r="Q9" s="434"/>
      <c r="R9" s="434"/>
      <c r="S9" s="440">
        <f>IF(ISERROR(H9*VLOOKUP(O9,[5]!PV,4,FALSE)+R9*VLOOKUP(O9,[5]!PV,2,FALSE)),0,H9*VLOOKUP(O9,[5]!PV,4,FALSE)+R9*VLOOKUP(O9,[5]!PV,2,FALSE))</f>
        <v>0</v>
      </c>
      <c r="T9" s="434">
        <f>IF(AND(A4="New Fixtures",E4&gt;0,OR(C4="Standard Interior",C4="High-Performance Interior")),E4,0)</f>
        <v>0</v>
      </c>
      <c r="U9" s="434">
        <f>IF(AND(OR(C4="Standard Interior",C4="High-Performance Interior"),(NOT(OR(A4="Misc. Costs - Standard",A4="Misc. Costs - High Performance")))),E4,0)</f>
        <v>0</v>
      </c>
      <c r="V9" s="441">
        <f>IF(OR(C4="Standard Interior",C4="High-Performance Interior"),E4*#REF!,0)</f>
        <v>0</v>
      </c>
      <c r="W9" s="348" t="str">
        <f>IF(OR(A4="Misc. Costs - High Performance",C4="High-Performance Interior",C4="High-Performance Exterior"),"Y","N")</f>
        <v>N</v>
      </c>
      <c r="X9" s="437">
        <f>IF(W9="Y",#REF!,0)</f>
        <v>0</v>
      </c>
      <c r="Y9" s="437">
        <f t="shared" si="0"/>
        <v>0</v>
      </c>
      <c r="Z9" s="437">
        <f t="shared" si="1"/>
        <v>0</v>
      </c>
      <c r="AA9" s="348">
        <f>IF(OR(A4="Misc. Costs - Interior",A4="Misc. Costs - Exterior"),0,1)</f>
        <v>1</v>
      </c>
      <c r="AB9" s="437" t="e">
        <f>IF(OR(#REF!&lt;&gt;"",#REF!&lt;&gt;"",#REF!&lt;&gt;"",#REF!&lt;&gt;"",E4&lt;&gt;"",#REF!&lt;&gt;"",#REF!&lt;&gt;""),"ACTIVE","")</f>
        <v>#REF!</v>
      </c>
    </row>
    <row r="10" spans="1:28" s="348" customFormat="1" ht="13">
      <c r="A10" s="1046" t="s">
        <v>569</v>
      </c>
      <c r="B10" s="433"/>
      <c r="C10" s="433"/>
      <c r="D10" s="400"/>
      <c r="E10" s="401"/>
      <c r="F10" s="434"/>
      <c r="G10" s="434"/>
      <c r="H10" s="438"/>
      <c r="I10" s="438"/>
      <c r="J10" s="439"/>
      <c r="K10" s="437"/>
      <c r="L10" s="437"/>
      <c r="M10" s="437"/>
      <c r="N10" s="437"/>
      <c r="O10" s="288"/>
      <c r="P10" s="434"/>
      <c r="Q10" s="434"/>
      <c r="R10" s="434"/>
      <c r="S10" s="440">
        <f>IF(ISERROR(H10*VLOOKUP(O10,[5]!PV,4,FALSE)+R10*VLOOKUP(O10,[5]!PV,2,FALSE)),0,H10*VLOOKUP(O10,[5]!PV,4,FALSE)+R10*VLOOKUP(O10,[5]!PV,2,FALSE))</f>
        <v>0</v>
      </c>
      <c r="T10" s="434">
        <f>IF(AND(A5="New Fixtures",F5&gt;0,OR(C5="Standard Interior",C5="High-Performance Interior")),F5,0)</f>
        <v>0</v>
      </c>
      <c r="U10" s="434">
        <f>IF(AND(OR(C5="Standard Interior",C5="High-Performance Interior"),(NOT(OR(A5="Misc. Costs - Standard",A5="Misc. Costs - High Performance")))),F5,0)</f>
        <v>0</v>
      </c>
      <c r="V10" s="441">
        <f>IF(OR(C5="Standard Interior",C5="High-Performance Interior"),F5*#REF!,0)</f>
        <v>0</v>
      </c>
      <c r="W10" s="348" t="str">
        <f>IF(OR(A5="Misc. Costs - High Performance",C5="High-Performance Interior",C5="High-Performance Exterior"),"Y","N")</f>
        <v>N</v>
      </c>
      <c r="X10" s="437">
        <f>IF(W10="Y",#REF!,0)</f>
        <v>0</v>
      </c>
      <c r="Y10" s="437">
        <f t="shared" si="0"/>
        <v>0</v>
      </c>
      <c r="Z10" s="437">
        <f t="shared" si="1"/>
        <v>0</v>
      </c>
      <c r="AA10" s="348">
        <f>IF(OR(A5="Misc. Costs - Interior",A5="Misc. Costs - Exterior"),0,1)</f>
        <v>1</v>
      </c>
      <c r="AB10" s="437" t="e">
        <f>IF(OR(#REF!&lt;&gt;"",#REF!&lt;&gt;"",#REF!&lt;&gt;"",#REF!&lt;&gt;"",F5&lt;&gt;"",#REF!&lt;&gt;"",#REF!&lt;&gt;""),"ACTIVE","")</f>
        <v>#REF!</v>
      </c>
    </row>
    <row r="11" spans="1:28" s="348" customFormat="1" ht="13">
      <c r="A11" s="1046" t="s">
        <v>570</v>
      </c>
      <c r="B11" s="435"/>
      <c r="C11" s="435"/>
      <c r="D11" s="400"/>
      <c r="E11" s="401"/>
      <c r="F11" s="434"/>
      <c r="G11" s="434"/>
      <c r="H11" s="438"/>
      <c r="I11" s="438"/>
      <c r="J11" s="439"/>
      <c r="K11" s="437"/>
      <c r="L11" s="437"/>
      <c r="M11" s="437"/>
      <c r="N11" s="437"/>
      <c r="O11" s="288"/>
      <c r="P11" s="434"/>
      <c r="Q11" s="434"/>
      <c r="R11" s="434"/>
      <c r="S11" s="440">
        <f>IF(ISERROR(H11*VLOOKUP(O11,[5]!PV,4,FALSE)+R11*VLOOKUP(O11,[5]!PV,2,FALSE)),0,H11*VLOOKUP(O11,[5]!PV,4,FALSE)+R11*VLOOKUP(O11,[5]!PV,2,FALSE))</f>
        <v>0</v>
      </c>
      <c r="T11" s="434" t="e">
        <f>IF(AND(#REF!="New Fixtures",#REF!&gt;0,OR(#REF!="Standard Interior",#REF!="High-Performance Interior")),#REF!,0)</f>
        <v>#REF!</v>
      </c>
      <c r="U11" s="434" t="e">
        <f>IF(AND(OR(#REF!="Standard Interior",#REF!="High-Performance Interior"),(NOT(OR(#REF!="Misc. Costs - Standard",#REF!="Misc. Costs - High Performance")))),#REF!,0)</f>
        <v>#REF!</v>
      </c>
      <c r="V11" s="441" t="e">
        <f>IF(OR(#REF!="Standard Interior",#REF!="High-Performance Interior"),#REF!*#REF!,0)</f>
        <v>#REF!</v>
      </c>
      <c r="W11" s="348" t="e">
        <f>IF(OR(#REF!="Misc. Costs - High Performance",#REF!="High-Performance Interior",#REF!="High-Performance Exterior"),"Y","N")</f>
        <v>#REF!</v>
      </c>
      <c r="X11" s="437" t="e">
        <f>IF(W11="Y",#REF!,0)</f>
        <v>#REF!</v>
      </c>
      <c r="Y11" s="437" t="e">
        <f t="shared" si="0"/>
        <v>#REF!</v>
      </c>
      <c r="Z11" s="437" t="e">
        <f t="shared" si="1"/>
        <v>#REF!</v>
      </c>
      <c r="AA11" s="348" t="e">
        <f>IF(OR(#REF!="Misc. Costs - Interior",#REF!="Misc. Costs - Exterior"),0,1)</f>
        <v>#REF!</v>
      </c>
      <c r="AB11" s="437" t="e">
        <f>IF(OR(#REF!&lt;&gt;"",#REF!&lt;&gt;"",#REF!&lt;&gt;"",#REF!&lt;&gt;"",#REF!&lt;&gt;"",#REF!&lt;&gt;"",#REF!&lt;&gt;""),"ACTIVE","")</f>
        <v>#REF!</v>
      </c>
    </row>
    <row r="12" spans="1:28" s="348" customFormat="1" ht="13.5" thickBot="1">
      <c r="A12" s="1047" t="s">
        <v>571</v>
      </c>
      <c r="B12" s="436"/>
      <c r="C12" s="436"/>
      <c r="D12" s="402"/>
      <c r="E12" s="403"/>
      <c r="F12" s="434"/>
      <c r="G12" s="437"/>
      <c r="H12" s="438"/>
      <c r="I12" s="438"/>
      <c r="J12" s="439"/>
      <c r="K12" s="437"/>
      <c r="L12" s="437"/>
      <c r="M12" s="437"/>
      <c r="N12" s="437"/>
      <c r="O12" s="288"/>
      <c r="P12" s="434"/>
      <c r="Q12" s="434"/>
      <c r="R12" s="434"/>
      <c r="S12" s="440">
        <f>IF(ISERROR(H12*VLOOKUP(O12,[5]!PV,4,FALSE)+R12*VLOOKUP(O12,[5]!PV,2,FALSE)),0,H12*VLOOKUP(O12,[5]!PV,4,FALSE)+R12*VLOOKUP(O12,[5]!PV,2,FALSE))</f>
        <v>0</v>
      </c>
      <c r="T12" s="434" t="e">
        <f>IF(AND(#REF!="New Fixtures",#REF!&gt;0,OR(#REF!="Standard Interior",#REF!="High-Performance Interior")),#REF!,0)</f>
        <v>#REF!</v>
      </c>
      <c r="U12" s="434" t="e">
        <f>IF(AND(OR(#REF!="Standard Interior",#REF!="High-Performance Interior"),(NOT(OR(#REF!="Misc. Costs - Standard",#REF!="Misc. Costs - High Performance")))),#REF!,0)</f>
        <v>#REF!</v>
      </c>
      <c r="V12" s="441" t="e">
        <f>IF(OR(#REF!="Standard Interior",#REF!="High-Performance Interior"),#REF!*#REF!,0)</f>
        <v>#REF!</v>
      </c>
      <c r="W12" s="348" t="e">
        <f>IF(OR(#REF!="Misc. Costs - High Performance",#REF!="High-Performance Interior",#REF!="High-Performance Exterior"),"Y","N")</f>
        <v>#REF!</v>
      </c>
      <c r="X12" s="437" t="e">
        <f>IF(W12="Y",#REF!,0)</f>
        <v>#REF!</v>
      </c>
      <c r="Y12" s="437" t="e">
        <f t="shared" si="0"/>
        <v>#REF!</v>
      </c>
      <c r="Z12" s="437" t="e">
        <f t="shared" si="1"/>
        <v>#REF!</v>
      </c>
      <c r="AA12" s="348" t="e">
        <f>IF(OR(#REF!="Misc. Costs - Interior",#REF!="Misc. Costs - Exterior"),0,1)</f>
        <v>#REF!</v>
      </c>
      <c r="AB12" s="437" t="e">
        <f>IF(OR(#REF!&lt;&gt;"",#REF!&lt;&gt;"",#REF!&lt;&gt;"",#REF!&lt;&gt;"",#REF!&lt;&gt;"",#REF!&lt;&gt;"",#REF!&lt;&gt;""),"ACTIVE","")</f>
        <v>#REF!</v>
      </c>
    </row>
    <row r="13" spans="1:28" s="348" customFormat="1" ht="13.5" thickBot="1">
      <c r="A13" s="1105"/>
      <c r="B13" s="1092"/>
      <c r="C13" s="1092"/>
      <c r="D13" s="1092"/>
      <c r="E13" s="1092"/>
      <c r="F13" s="434"/>
      <c r="G13" s="434"/>
      <c r="H13" s="218"/>
      <c r="I13" s="438"/>
      <c r="J13" s="439"/>
      <c r="K13" s="437"/>
      <c r="L13" s="437"/>
      <c r="M13" s="437"/>
      <c r="N13" s="437"/>
      <c r="O13" s="288"/>
      <c r="P13" s="434"/>
      <c r="Q13" s="434"/>
      <c r="R13" s="434"/>
      <c r="S13" s="440">
        <f>IF(ISERROR(H13*VLOOKUP(O13,[5]!PV,4,FALSE)+R13*VLOOKUP(O13,[5]!PV,2,FALSE)),0,H13*VLOOKUP(O13,[5]!PV,4,FALSE)+R13*VLOOKUP(O13,[5]!PV,2,FALSE))</f>
        <v>0</v>
      </c>
      <c r="T13" s="434" t="e">
        <f>IF(AND(#REF!="New Fixtures",#REF!&gt;0,OR(#REF!="Standard Interior",#REF!="High-Performance Interior")),#REF!,0)</f>
        <v>#REF!</v>
      </c>
      <c r="U13" s="434" t="e">
        <f>IF(AND(OR(#REF!="Standard Interior",#REF!="High-Performance Interior"),(NOT(OR(#REF!="Misc. Costs - Standard",#REF!="Misc. Costs - High Performance")))),#REF!,0)</f>
        <v>#REF!</v>
      </c>
      <c r="V13" s="441" t="e">
        <f>IF(OR(#REF!="Standard Interior",#REF!="High-Performance Interior"),#REF!*#REF!,0)</f>
        <v>#REF!</v>
      </c>
      <c r="W13" s="348" t="e">
        <f>IF(OR(#REF!="Misc. Costs - High Performance",#REF!="High-Performance Interior",#REF!="High-Performance Exterior"),"Y","N")</f>
        <v>#REF!</v>
      </c>
      <c r="X13" s="437" t="e">
        <f>IF(W13="Y",#REF!,0)</f>
        <v>#REF!</v>
      </c>
      <c r="Y13" s="437" t="e">
        <f t="shared" si="0"/>
        <v>#REF!</v>
      </c>
      <c r="Z13" s="437" t="e">
        <f t="shared" si="1"/>
        <v>#REF!</v>
      </c>
      <c r="AA13" s="348" t="e">
        <f>IF(OR(#REF!="Misc. Costs - Interior",#REF!="Misc. Costs - Exterior"),0,1)</f>
        <v>#REF!</v>
      </c>
      <c r="AB13" s="437" t="e">
        <f>IF(OR(#REF!&lt;&gt;"",#REF!&lt;&gt;"",#REF!&lt;&gt;"",#REF!&lt;&gt;"",#REF!&lt;&gt;"",#REF!&lt;&gt;"",#REF!&lt;&gt;""),"ACTIVE","")</f>
        <v>#REF!</v>
      </c>
    </row>
    <row r="14" spans="1:28" s="348" customFormat="1" ht="24" customHeight="1" thickBot="1">
      <c r="A14" s="1059" t="s">
        <v>572</v>
      </c>
      <c r="B14" s="1051"/>
      <c r="C14" s="1060"/>
      <c r="D14" s="412"/>
      <c r="E14" s="28"/>
      <c r="G14" s="218"/>
      <c r="H14" s="218"/>
      <c r="I14" s="438"/>
      <c r="J14" s="439"/>
      <c r="K14" s="437"/>
      <c r="L14" s="437"/>
      <c r="M14" s="437"/>
      <c r="N14" s="437"/>
      <c r="O14" s="288"/>
      <c r="P14" s="434"/>
      <c r="Q14" s="434"/>
      <c r="R14" s="434"/>
      <c r="S14" s="440">
        <f>IF(ISERROR(H14*VLOOKUP(O14,[5]!PV,4,FALSE)+R14*VLOOKUP(O14,[5]!PV,2,FALSE)),0,H14*VLOOKUP(O14,[5]!PV,4,FALSE)+R14*VLOOKUP(O14,[5]!PV,2,FALSE))</f>
        <v>0</v>
      </c>
      <c r="T14" s="434" t="e">
        <f>IF(AND(#REF!="New Fixtures",#REF!&gt;0,OR(#REF!="Standard Interior",#REF!="High-Performance Interior")),#REF!,0)</f>
        <v>#REF!</v>
      </c>
      <c r="U14" s="434" t="e">
        <f>IF(AND(OR(#REF!="Standard Interior",#REF!="High-Performance Interior"),(NOT(OR(#REF!="Misc. Costs - Standard",#REF!="Misc. Costs - High Performance")))),#REF!,0)</f>
        <v>#REF!</v>
      </c>
      <c r="V14" s="441" t="e">
        <f>IF(OR(#REF!="Standard Interior",#REF!="High-Performance Interior"),#REF!*#REF!,0)</f>
        <v>#REF!</v>
      </c>
      <c r="W14" s="348" t="e">
        <f>IF(OR(#REF!="Misc. Costs - High Performance",#REF!="High-Performance Interior",#REF!="High-Performance Exterior"),"Y","N")</f>
        <v>#REF!</v>
      </c>
      <c r="X14" s="437" t="e">
        <f>IF(W14="Y",#REF!,0)</f>
        <v>#REF!</v>
      </c>
      <c r="Y14" s="437" t="e">
        <f t="shared" si="0"/>
        <v>#REF!</v>
      </c>
      <c r="Z14" s="437" t="e">
        <f t="shared" si="1"/>
        <v>#REF!</v>
      </c>
      <c r="AA14" s="348" t="e">
        <f>IF(OR(#REF!="Misc. Costs - Interior",#REF!="Misc. Costs - Exterior"),0,1)</f>
        <v>#REF!</v>
      </c>
      <c r="AB14" s="437" t="e">
        <f>IF(OR(#REF!&lt;&gt;"",#REF!&lt;&gt;"",#REF!&lt;&gt;"",#REF!&lt;&gt;"",#REF!&lt;&gt;"",#REF!&lt;&gt;"",#REF!&lt;&gt;""),"ACTIVE","")</f>
        <v>#REF!</v>
      </c>
    </row>
    <row r="15" spans="1:28" s="348" customFormat="1" ht="13.5" thickBot="1">
      <c r="A15" s="1061" t="s">
        <v>573</v>
      </c>
      <c r="B15" s="1062"/>
      <c r="C15" s="1090"/>
      <c r="D15" s="1093"/>
      <c r="E15" s="28"/>
      <c r="G15" s="218"/>
      <c r="H15" s="218"/>
      <c r="I15" s="438"/>
      <c r="J15" s="439"/>
      <c r="K15" s="437"/>
      <c r="L15" s="437"/>
      <c r="M15" s="437"/>
      <c r="N15" s="437"/>
      <c r="O15" s="288"/>
      <c r="P15" s="434"/>
      <c r="Q15" s="434"/>
      <c r="R15" s="434"/>
      <c r="S15" s="440">
        <f>IF(ISERROR(H15*VLOOKUP(O15,[5]!PV,4,FALSE)+R15*VLOOKUP(O15,[5]!PV,2,FALSE)),0,H15*VLOOKUP(O15,[5]!PV,4,FALSE)+R15*VLOOKUP(O15,[5]!PV,2,FALSE))</f>
        <v>0</v>
      </c>
      <c r="T15" s="434" t="e">
        <f>IF(AND(#REF!="New Fixtures",#REF!&gt;0,OR(#REF!="Standard Interior",#REF!="High-Performance Interior")),#REF!,0)</f>
        <v>#REF!</v>
      </c>
      <c r="U15" s="434" t="e">
        <f>IF(AND(OR(#REF!="Standard Interior",#REF!="High-Performance Interior"),(NOT(OR(#REF!="Misc. Costs - Standard",#REF!="Misc. Costs - High Performance")))),#REF!,0)</f>
        <v>#REF!</v>
      </c>
      <c r="V15" s="441" t="e">
        <f>IF(OR(#REF!="Standard Interior",#REF!="High-Performance Interior"),#REF!*#REF!,0)</f>
        <v>#REF!</v>
      </c>
      <c r="W15" s="348" t="e">
        <f>IF(OR(#REF!="Misc. Costs - High Performance",#REF!="High-Performance Interior",#REF!="High-Performance Exterior"),"Y","N")</f>
        <v>#REF!</v>
      </c>
      <c r="X15" s="437" t="e">
        <f>IF(W15="Y",#REF!,0)</f>
        <v>#REF!</v>
      </c>
      <c r="Y15" s="437" t="e">
        <f t="shared" si="0"/>
        <v>#REF!</v>
      </c>
      <c r="Z15" s="437" t="e">
        <f t="shared" si="1"/>
        <v>#REF!</v>
      </c>
      <c r="AA15" s="348" t="e">
        <f>IF(OR(#REF!="Misc. Costs - Interior",#REF!="Misc. Costs - Exterior"),0,1)</f>
        <v>#REF!</v>
      </c>
      <c r="AB15" s="437" t="e">
        <f>IF(OR(#REF!&lt;&gt;"",#REF!&lt;&gt;"",#REF!&lt;&gt;"",#REF!&lt;&gt;"",#REF!&lt;&gt;"",#REF!&lt;&gt;"",#REF!&lt;&gt;""),"ACTIVE","")</f>
        <v>#REF!</v>
      </c>
    </row>
    <row r="16" spans="1:28" s="348" customFormat="1" ht="13">
      <c r="A16" s="1063" t="s">
        <v>574</v>
      </c>
      <c r="B16" s="456"/>
      <c r="C16" s="1113"/>
      <c r="D16" s="1094"/>
      <c r="E16" s="28"/>
      <c r="G16" s="218"/>
      <c r="H16" s="218"/>
      <c r="I16" s="438"/>
      <c r="J16" s="439"/>
      <c r="K16" s="437"/>
      <c r="L16" s="437"/>
      <c r="M16" s="437"/>
      <c r="N16" s="437"/>
      <c r="O16" s="288"/>
      <c r="P16" s="434"/>
      <c r="Q16" s="434"/>
      <c r="R16" s="434"/>
      <c r="S16" s="440">
        <f>IF(ISERROR(H16*VLOOKUP(O16,[5]!PV,4,FALSE)+R16*VLOOKUP(O16,[5]!PV,2,FALSE)),0,H16*VLOOKUP(O16,[5]!PV,4,FALSE)+R16*VLOOKUP(O16,[5]!PV,2,FALSE))</f>
        <v>0</v>
      </c>
      <c r="T16" s="434" t="e">
        <f>IF(AND(#REF!="New Fixtures",#REF!&gt;0,OR(#REF!="Standard Interior",#REF!="High-Performance Interior")),#REF!,0)</f>
        <v>#REF!</v>
      </c>
      <c r="U16" s="434" t="e">
        <f>IF(AND(OR(#REF!="Standard Interior",#REF!="High-Performance Interior"),(NOT(OR(#REF!="Misc. Costs - Standard",#REF!="Misc. Costs - High Performance")))),#REF!,0)</f>
        <v>#REF!</v>
      </c>
      <c r="V16" s="441" t="e">
        <f>IF(OR(#REF!="Standard Interior",#REF!="High-Performance Interior"),#REF!*#REF!,0)</f>
        <v>#REF!</v>
      </c>
      <c r="W16" s="348" t="e">
        <f>IF(OR(#REF!="Misc. Costs - High Performance",#REF!="High-Performance Interior",#REF!="High-Performance Exterior"),"Y","N")</f>
        <v>#REF!</v>
      </c>
      <c r="X16" s="437" t="e">
        <f>IF(W16="Y",#REF!,0)</f>
        <v>#REF!</v>
      </c>
      <c r="Y16" s="437" t="e">
        <f t="shared" si="0"/>
        <v>#REF!</v>
      </c>
      <c r="Z16" s="437" t="e">
        <f t="shared" si="1"/>
        <v>#REF!</v>
      </c>
      <c r="AA16" s="348" t="e">
        <f>IF(OR(#REF!="Misc. Costs - Interior",#REF!="Misc. Costs - Exterior"),0,1)</f>
        <v>#REF!</v>
      </c>
      <c r="AB16" s="437" t="e">
        <f>IF(OR(#REF!&lt;&gt;"",#REF!&lt;&gt;"",#REF!&lt;&gt;"",#REF!&lt;&gt;"",#REF!&lt;&gt;"",#REF!&lt;&gt;"",#REF!&lt;&gt;""),"ACTIVE","")</f>
        <v>#REF!</v>
      </c>
    </row>
    <row r="17" spans="1:28" s="348" customFormat="1" ht="13">
      <c r="A17" s="1046" t="s">
        <v>575</v>
      </c>
      <c r="B17" s="457"/>
      <c r="C17" s="1113"/>
      <c r="D17" s="1094"/>
      <c r="E17" s="28"/>
      <c r="G17" s="218"/>
      <c r="H17" s="218"/>
      <c r="I17" s="438"/>
      <c r="J17" s="439"/>
      <c r="K17" s="437"/>
      <c r="L17" s="437"/>
      <c r="M17" s="437"/>
      <c r="N17" s="437"/>
      <c r="O17" s="288"/>
      <c r="P17" s="434"/>
      <c r="Q17" s="434"/>
      <c r="R17" s="434"/>
      <c r="S17" s="440">
        <f>IF(ISERROR(H17*VLOOKUP(O17,[5]!PV,4,FALSE)+R17*VLOOKUP(O17,[5]!PV,2,FALSE)),0,H17*VLOOKUP(O17,[5]!PV,4,FALSE)+R17*VLOOKUP(O17,[5]!PV,2,FALSE))</f>
        <v>0</v>
      </c>
      <c r="T17" s="434" t="e">
        <f>IF(AND(#REF!="New Fixtures",#REF!&gt;0,OR(#REF!="Standard Interior",#REF!="High-Performance Interior")),#REF!,0)</f>
        <v>#REF!</v>
      </c>
      <c r="U17" s="434" t="e">
        <f>IF(AND(OR(#REF!="Standard Interior",#REF!="High-Performance Interior"),(NOT(OR(#REF!="Misc. Costs - Standard",#REF!="Misc. Costs - High Performance")))),#REF!,0)</f>
        <v>#REF!</v>
      </c>
      <c r="V17" s="441" t="e">
        <f>IF(OR(#REF!="Standard Interior",#REF!="High-Performance Interior"),#REF!*#REF!,0)</f>
        <v>#REF!</v>
      </c>
      <c r="W17" s="348" t="e">
        <f>IF(OR(#REF!="Misc. Costs - High Performance",#REF!="High-Performance Interior",#REF!="High-Performance Exterior"),"Y","N")</f>
        <v>#REF!</v>
      </c>
      <c r="X17" s="437" t="e">
        <f>IF(W17="Y",#REF!,0)</f>
        <v>#REF!</v>
      </c>
      <c r="Y17" s="437" t="e">
        <f t="shared" si="0"/>
        <v>#REF!</v>
      </c>
      <c r="Z17" s="437" t="e">
        <f t="shared" si="1"/>
        <v>#REF!</v>
      </c>
      <c r="AA17" s="348" t="e">
        <f>IF(OR(#REF!="Misc. Costs - Interior",#REF!="Misc. Costs - Exterior"),0,1)</f>
        <v>#REF!</v>
      </c>
      <c r="AB17" s="437" t="e">
        <f>IF(OR(#REF!&lt;&gt;"",#REF!&lt;&gt;"",#REF!&lt;&gt;"",#REF!&lt;&gt;"",#REF!&lt;&gt;"",#REF!&lt;&gt;"",#REF!&lt;&gt;""),"ACTIVE","")</f>
        <v>#REF!</v>
      </c>
    </row>
    <row r="18" spans="1:28" s="348" customFormat="1" ht="13">
      <c r="A18" s="1046" t="s">
        <v>576</v>
      </c>
      <c r="B18" s="458"/>
      <c r="C18" s="1114"/>
      <c r="D18" s="1095"/>
      <c r="E18" s="28"/>
      <c r="G18" s="218"/>
      <c r="H18" s="218"/>
      <c r="I18" s="438"/>
      <c r="J18" s="439"/>
      <c r="K18" s="437"/>
      <c r="L18" s="437"/>
      <c r="M18" s="437"/>
      <c r="N18" s="437"/>
      <c r="O18" s="288"/>
      <c r="P18" s="434"/>
      <c r="Q18" s="434"/>
      <c r="R18" s="434"/>
      <c r="S18" s="440">
        <f>IF(ISERROR(H18*VLOOKUP(O18,[5]!PV,4,FALSE)+R18*VLOOKUP(O18,[5]!PV,2,FALSE)),0,H18*VLOOKUP(O18,[5]!PV,4,FALSE)+R18*VLOOKUP(O18,[5]!PV,2,FALSE))</f>
        <v>0</v>
      </c>
      <c r="T18" s="434" t="e">
        <f>IF(AND(#REF!="New Fixtures",#REF!&gt;0,OR(#REF!="Standard Interior",#REF!="High-Performance Interior")),#REF!,0)</f>
        <v>#REF!</v>
      </c>
      <c r="U18" s="434" t="e">
        <f>IF(AND(OR(#REF!="Standard Interior",#REF!="High-Performance Interior"),(NOT(OR(#REF!="Misc. Costs - Standard",#REF!="Misc. Costs - High Performance")))),#REF!,0)</f>
        <v>#REF!</v>
      </c>
      <c r="V18" s="441" t="e">
        <f>IF(OR(#REF!="Standard Interior",#REF!="High-Performance Interior"),#REF!*#REF!,0)</f>
        <v>#REF!</v>
      </c>
      <c r="W18" s="348" t="e">
        <f>IF(OR(#REF!="Misc. Costs - High Performance",#REF!="High-Performance Interior",#REF!="High-Performance Exterior"),"Y","N")</f>
        <v>#REF!</v>
      </c>
      <c r="X18" s="437" t="e">
        <f>IF(W18="Y",#REF!,0)</f>
        <v>#REF!</v>
      </c>
      <c r="Y18" s="437" t="e">
        <f t="shared" si="0"/>
        <v>#REF!</v>
      </c>
      <c r="Z18" s="437" t="e">
        <f t="shared" si="1"/>
        <v>#REF!</v>
      </c>
      <c r="AA18" s="348" t="e">
        <f>IF(OR(#REF!="Misc. Costs - Interior",#REF!="Misc. Costs - Exterior"),0,1)</f>
        <v>#REF!</v>
      </c>
      <c r="AB18" s="437" t="e">
        <f>IF(OR(#REF!&lt;&gt;"",#REF!&lt;&gt;"",#REF!&lt;&gt;"",#REF!&lt;&gt;"",#REF!&lt;&gt;"",#REF!&lt;&gt;"",#REF!&lt;&gt;""),"ACTIVE","")</f>
        <v>#REF!</v>
      </c>
    </row>
    <row r="19" spans="1:28" s="348" customFormat="1" ht="13">
      <c r="A19" s="1046" t="s">
        <v>806</v>
      </c>
      <c r="B19" s="457"/>
      <c r="C19" s="1084"/>
      <c r="D19" s="1096"/>
      <c r="E19" s="28"/>
      <c r="G19" s="434"/>
      <c r="H19" s="438"/>
      <c r="I19" s="438"/>
      <c r="J19" s="439"/>
      <c r="K19" s="437"/>
      <c r="L19" s="437"/>
      <c r="M19" s="437"/>
      <c r="N19" s="437"/>
      <c r="O19" s="288"/>
      <c r="P19" s="434"/>
      <c r="Q19" s="434"/>
      <c r="R19" s="434"/>
      <c r="S19" s="440">
        <f>IF(ISERROR(H19*VLOOKUP(O19,[5]!PV,4,FALSE)+R19*VLOOKUP(O19,[5]!PV,2,FALSE)),0,H19*VLOOKUP(O19,[5]!PV,4,FALSE)+R19*VLOOKUP(O19,[5]!PV,2,FALSE))</f>
        <v>0</v>
      </c>
      <c r="T19" s="434" t="e">
        <f>IF(AND(#REF!="New Fixtures",#REF!&gt;0,OR(#REF!="Standard Interior",#REF!="High-Performance Interior")),#REF!,0)</f>
        <v>#REF!</v>
      </c>
      <c r="U19" s="434" t="e">
        <f>IF(AND(OR(#REF!="Standard Interior",#REF!="High-Performance Interior"),(NOT(OR(#REF!="Misc. Costs - Standard",#REF!="Misc. Costs - High Performance")))),#REF!,0)</f>
        <v>#REF!</v>
      </c>
      <c r="V19" s="441" t="e">
        <f>IF(OR(#REF!="Standard Interior",#REF!="High-Performance Interior"),#REF!*#REF!,0)</f>
        <v>#REF!</v>
      </c>
      <c r="W19" s="348" t="e">
        <f>IF(OR(#REF!="Misc. Costs - High Performance",#REF!="High-Performance Interior",#REF!="High-Performance Exterior"),"Y","N")</f>
        <v>#REF!</v>
      </c>
      <c r="X19" s="437" t="e">
        <f>IF(W19="Y",#REF!,0)</f>
        <v>#REF!</v>
      </c>
      <c r="Y19" s="437" t="e">
        <f t="shared" si="0"/>
        <v>#REF!</v>
      </c>
      <c r="Z19" s="437" t="e">
        <f t="shared" si="1"/>
        <v>#REF!</v>
      </c>
      <c r="AA19" s="348" t="e">
        <f>IF(OR(#REF!="Misc. Costs - Interior",#REF!="Misc. Costs - Exterior"),0,1)</f>
        <v>#REF!</v>
      </c>
      <c r="AB19" s="437" t="e">
        <f>IF(OR(#REF!&lt;&gt;"",#REF!&lt;&gt;"",#REF!&lt;&gt;"",#REF!&lt;&gt;"",#REF!&lt;&gt;"",#REF!&lt;&gt;"",#REF!&lt;&gt;""),"ACTIVE","")</f>
        <v>#REF!</v>
      </c>
    </row>
    <row r="20" spans="1:28" s="348" customFormat="1" ht="13">
      <c r="A20" s="1046" t="s">
        <v>807</v>
      </c>
      <c r="B20" s="457"/>
      <c r="C20" s="1084"/>
      <c r="D20" s="1096"/>
      <c r="E20" s="28"/>
      <c r="G20" s="434"/>
      <c r="H20" s="438"/>
      <c r="I20" s="438"/>
      <c r="J20" s="439"/>
      <c r="K20" s="437"/>
      <c r="L20" s="437"/>
      <c r="M20" s="437"/>
      <c r="N20" s="437"/>
      <c r="O20" s="288"/>
      <c r="P20" s="434"/>
      <c r="Q20" s="434"/>
      <c r="R20" s="434"/>
      <c r="S20" s="440">
        <f>IF(ISERROR(H20*VLOOKUP(O20,[5]!PV,4,FALSE)+R20*VLOOKUP(O20,[5]!PV,2,FALSE)),0,H20*VLOOKUP(O20,[5]!PV,4,FALSE)+R20*VLOOKUP(O20,[5]!PV,2,FALSE))</f>
        <v>0</v>
      </c>
      <c r="T20" s="434" t="e">
        <f>IF(AND(#REF!="New Fixtures",#REF!&gt;0,OR(#REF!="Standard Interior",#REF!="High-Performance Interior")),#REF!,0)</f>
        <v>#REF!</v>
      </c>
      <c r="U20" s="434" t="e">
        <f>IF(AND(OR(#REF!="Standard Interior",#REF!="High-Performance Interior"),(NOT(OR(#REF!="Misc. Costs - Standard",#REF!="Misc. Costs - High Performance")))),#REF!,0)</f>
        <v>#REF!</v>
      </c>
      <c r="V20" s="441" t="e">
        <f>IF(OR(#REF!="Standard Interior",#REF!="High-Performance Interior"),#REF!*#REF!,0)</f>
        <v>#REF!</v>
      </c>
      <c r="W20" s="348" t="e">
        <f>IF(OR(#REF!="Misc. Costs - High Performance",#REF!="High-Performance Interior",#REF!="High-Performance Exterior"),"Y","N")</f>
        <v>#REF!</v>
      </c>
      <c r="X20" s="437" t="e">
        <f>IF(W20="Y",#REF!,0)</f>
        <v>#REF!</v>
      </c>
      <c r="Y20" s="437" t="e">
        <f t="shared" si="0"/>
        <v>#REF!</v>
      </c>
      <c r="Z20" s="437" t="e">
        <f t="shared" si="1"/>
        <v>#REF!</v>
      </c>
      <c r="AA20" s="348" t="e">
        <f>IF(OR(#REF!="Misc. Costs - Interior",#REF!="Misc. Costs - Exterior"),0,1)</f>
        <v>#REF!</v>
      </c>
      <c r="AB20" s="437" t="e">
        <f>IF(OR(#REF!&lt;&gt;"",#REF!&lt;&gt;"",#REF!&lt;&gt;"",#REF!&lt;&gt;"",#REF!&lt;&gt;"",#REF!&lt;&gt;"",#REF!&lt;&gt;""),"ACTIVE","")</f>
        <v>#REF!</v>
      </c>
    </row>
    <row r="21" spans="1:28" s="348" customFormat="1" ht="13">
      <c r="A21" s="1046" t="s">
        <v>808</v>
      </c>
      <c r="B21" s="457"/>
      <c r="C21" s="1084"/>
      <c r="D21" s="1096"/>
      <c r="E21" s="28"/>
      <c r="G21" s="434"/>
      <c r="H21" s="438"/>
      <c r="I21" s="438"/>
      <c r="J21" s="439"/>
      <c r="K21" s="437"/>
      <c r="L21" s="437"/>
      <c r="M21" s="437"/>
      <c r="N21" s="437"/>
      <c r="O21" s="288"/>
      <c r="P21" s="434"/>
      <c r="Q21" s="434"/>
      <c r="R21" s="434"/>
      <c r="S21" s="440">
        <f>IF(ISERROR(H21*VLOOKUP(O21,[5]!PV,4,FALSE)+R21*VLOOKUP(O21,[5]!PV,2,FALSE)),0,H21*VLOOKUP(O21,[5]!PV,4,FALSE)+R21*VLOOKUP(O21,[5]!PV,2,FALSE))</f>
        <v>0</v>
      </c>
      <c r="T21" s="434" t="e">
        <f>IF(AND(#REF!="New Fixtures",#REF!&gt;0,OR(#REF!="Standard Interior",#REF!="High-Performance Interior")),#REF!,0)</f>
        <v>#REF!</v>
      </c>
      <c r="U21" s="434" t="e">
        <f>IF(AND(OR(#REF!="Standard Interior",#REF!="High-Performance Interior"),(NOT(OR(#REF!="Misc. Costs - Standard",#REF!="Misc. Costs - High Performance")))),#REF!,0)</f>
        <v>#REF!</v>
      </c>
      <c r="V21" s="441" t="e">
        <f>IF(OR(#REF!="Standard Interior",#REF!="High-Performance Interior"),#REF!*#REF!,0)</f>
        <v>#REF!</v>
      </c>
      <c r="W21" s="348" t="e">
        <f>IF(OR(#REF!="Misc. Costs - High Performance",#REF!="High-Performance Interior",#REF!="High-Performance Exterior"),"Y","N")</f>
        <v>#REF!</v>
      </c>
      <c r="X21" s="437" t="e">
        <f>IF(W21="Y",#REF!,0)</f>
        <v>#REF!</v>
      </c>
      <c r="Y21" s="437" t="e">
        <f t="shared" si="0"/>
        <v>#REF!</v>
      </c>
      <c r="Z21" s="437" t="e">
        <f t="shared" si="1"/>
        <v>#REF!</v>
      </c>
      <c r="AA21" s="348" t="e">
        <f>IF(OR(#REF!="Misc. Costs - Interior",#REF!="Misc. Costs - Exterior"),0,1)</f>
        <v>#REF!</v>
      </c>
      <c r="AB21" s="437" t="e">
        <f>IF(OR(#REF!&lt;&gt;"",#REF!&lt;&gt;"",#REF!&lt;&gt;"",#REF!&lt;&gt;"",#REF!&lt;&gt;"",#REF!&lt;&gt;"",#REF!&lt;&gt;""),"ACTIVE","")</f>
        <v>#REF!</v>
      </c>
    </row>
    <row r="22" spans="1:28" s="348" customFormat="1" ht="13">
      <c r="A22" s="1046" t="s">
        <v>577</v>
      </c>
      <c r="B22" s="457"/>
      <c r="C22" s="1084"/>
      <c r="D22" s="1096"/>
      <c r="E22" s="28"/>
      <c r="G22" s="434"/>
      <c r="H22" s="438"/>
      <c r="I22" s="438"/>
      <c r="J22" s="439"/>
      <c r="K22" s="437"/>
      <c r="L22" s="437"/>
      <c r="M22" s="437"/>
      <c r="N22" s="437"/>
      <c r="O22" s="288"/>
      <c r="P22" s="434"/>
      <c r="Q22" s="434"/>
      <c r="R22" s="434"/>
      <c r="S22" s="440">
        <f>IF(ISERROR(H22*VLOOKUP(O22,[5]!PV,4,FALSE)+R22*VLOOKUP(O22,[5]!PV,2,FALSE)),0,H22*VLOOKUP(O22,[5]!PV,4,FALSE)+R22*VLOOKUP(O22,[5]!PV,2,FALSE))</f>
        <v>0</v>
      </c>
      <c r="T22" s="434" t="e">
        <f>IF(AND(#REF!="New Fixtures",#REF!&gt;0,OR(#REF!="Standard Interior",#REF!="High-Performance Interior")),#REF!,0)</f>
        <v>#REF!</v>
      </c>
      <c r="U22" s="434" t="e">
        <f>IF(AND(OR(#REF!="Standard Interior",#REF!="High-Performance Interior"),(NOT(OR(#REF!="Misc. Costs - Standard",#REF!="Misc. Costs - High Performance")))),#REF!,0)</f>
        <v>#REF!</v>
      </c>
      <c r="V22" s="441" t="e">
        <f>IF(OR(#REF!="Standard Interior",#REF!="High-Performance Interior"),#REF!*#REF!,0)</f>
        <v>#REF!</v>
      </c>
      <c r="W22" s="348" t="e">
        <f>IF(OR(#REF!="Misc. Costs - High Performance",#REF!="High-Performance Interior",#REF!="High-Performance Exterior"),"Y","N")</f>
        <v>#REF!</v>
      </c>
      <c r="X22" s="437" t="e">
        <f>IF(W22="Y",#REF!,0)</f>
        <v>#REF!</v>
      </c>
      <c r="Y22" s="437" t="e">
        <f t="shared" si="0"/>
        <v>#REF!</v>
      </c>
      <c r="Z22" s="437" t="e">
        <f t="shared" si="1"/>
        <v>#REF!</v>
      </c>
      <c r="AA22" s="348" t="e">
        <f>IF(OR(#REF!="Misc. Costs - Interior",#REF!="Misc. Costs - Exterior"),0,1)</f>
        <v>#REF!</v>
      </c>
      <c r="AB22" s="437" t="e">
        <f>IF(OR(#REF!&lt;&gt;"",#REF!&lt;&gt;"",#REF!&lt;&gt;"",#REF!&lt;&gt;"",#REF!&lt;&gt;"",#REF!&lt;&gt;"",#REF!&lt;&gt;""),"ACTIVE","")</f>
        <v>#REF!</v>
      </c>
    </row>
    <row r="23" spans="1:28" s="348" customFormat="1" ht="13">
      <c r="A23" s="1064" t="s">
        <v>578</v>
      </c>
      <c r="B23" s="457"/>
      <c r="C23" s="1115"/>
      <c r="D23" s="1097"/>
      <c r="E23" s="28"/>
      <c r="G23" s="434"/>
      <c r="H23" s="438"/>
      <c r="I23" s="438"/>
      <c r="J23" s="439"/>
      <c r="K23" s="437"/>
      <c r="L23" s="437"/>
      <c r="M23" s="437"/>
      <c r="N23" s="437"/>
      <c r="O23" s="288"/>
      <c r="P23" s="434"/>
      <c r="Q23" s="434"/>
      <c r="R23" s="434"/>
      <c r="S23" s="440">
        <f>IF(ISERROR(H23*VLOOKUP(O23,[5]!PV,4,FALSE)+R23*VLOOKUP(O23,[5]!PV,2,FALSE)),0,H23*VLOOKUP(O23,[5]!PV,4,FALSE)+R23*VLOOKUP(O23,[5]!PV,2,FALSE))</f>
        <v>0</v>
      </c>
      <c r="T23" s="434" t="e">
        <f>IF(AND(#REF!="New Fixtures",#REF!&gt;0,OR(#REF!="Standard Interior",#REF!="High-Performance Interior")),#REF!,0)</f>
        <v>#REF!</v>
      </c>
      <c r="U23" s="434" t="e">
        <f>IF(AND(OR(#REF!="Standard Interior",#REF!="High-Performance Interior"),(NOT(OR(#REF!="Misc. Costs - Standard",#REF!="Misc. Costs - High Performance")))),#REF!,0)</f>
        <v>#REF!</v>
      </c>
      <c r="V23" s="441" t="e">
        <f>IF(OR(#REF!="Standard Interior",#REF!="High-Performance Interior"),#REF!*#REF!,0)</f>
        <v>#REF!</v>
      </c>
      <c r="W23" s="348" t="e">
        <f>IF(OR(#REF!="Misc. Costs - High Performance",#REF!="High-Performance Interior",#REF!="High-Performance Exterior"),"Y","N")</f>
        <v>#REF!</v>
      </c>
      <c r="X23" s="437" t="e">
        <f>IF(W23="Y",#REF!,0)</f>
        <v>#REF!</v>
      </c>
      <c r="Y23" s="437" t="e">
        <f t="shared" si="0"/>
        <v>#REF!</v>
      </c>
      <c r="Z23" s="437" t="e">
        <f t="shared" si="1"/>
        <v>#REF!</v>
      </c>
      <c r="AA23" s="348" t="e">
        <f>IF(OR(#REF!="Misc. Costs - Interior",#REF!="Misc. Costs - Exterior"),0,1)</f>
        <v>#REF!</v>
      </c>
      <c r="AB23" s="437" t="e">
        <f>IF(OR(#REF!&lt;&gt;"",#REF!&lt;&gt;"",#REF!&lt;&gt;"",#REF!&lt;&gt;"",#REF!&lt;&gt;"",#REF!&lt;&gt;"",#REF!&lt;&gt;""),"ACTIVE","")</f>
        <v>#REF!</v>
      </c>
    </row>
    <row r="24" spans="1:28" s="348" customFormat="1" ht="26">
      <c r="A24" s="1065" t="s">
        <v>579</v>
      </c>
      <c r="B24" s="459"/>
      <c r="C24" s="1115"/>
      <c r="D24" s="1097"/>
      <c r="E24" s="28"/>
      <c r="G24" s="434"/>
      <c r="H24" s="438"/>
      <c r="I24" s="438"/>
      <c r="J24" s="439"/>
      <c r="K24" s="437"/>
      <c r="L24" s="437"/>
      <c r="M24" s="437"/>
      <c r="N24" s="437"/>
      <c r="O24" s="288"/>
      <c r="P24" s="434"/>
      <c r="Q24" s="434"/>
      <c r="R24" s="434"/>
      <c r="S24" s="440">
        <f>IF(ISERROR(H24*VLOOKUP(O24,[5]!PV,4,FALSE)+R24*VLOOKUP(O24,[5]!PV,2,FALSE)),0,H24*VLOOKUP(O24,[5]!PV,4,FALSE)+R24*VLOOKUP(O24,[5]!PV,2,FALSE))</f>
        <v>0</v>
      </c>
      <c r="T24" s="434" t="e">
        <f>IF(AND(#REF!="New Fixtures",#REF!&gt;0,OR(#REF!="Standard Interior",#REF!="High-Performance Interior")),#REF!,0)</f>
        <v>#REF!</v>
      </c>
      <c r="U24" s="434" t="e">
        <f>IF(AND(OR(#REF!="Standard Interior",#REF!="High-Performance Interior"),(NOT(OR(#REF!="Misc. Costs - Standard",#REF!="Misc. Costs - High Performance")))),#REF!,0)</f>
        <v>#REF!</v>
      </c>
      <c r="V24" s="441" t="e">
        <f>IF(OR(#REF!="Standard Interior",#REF!="High-Performance Interior"),#REF!*#REF!,0)</f>
        <v>#REF!</v>
      </c>
      <c r="W24" s="348" t="e">
        <f>IF(OR(#REF!="Misc. Costs - High Performance",#REF!="High-Performance Interior",#REF!="High-Performance Exterior"),"Y","N")</f>
        <v>#REF!</v>
      </c>
      <c r="X24" s="437" t="e">
        <f>IF(W24="Y",#REF!,0)</f>
        <v>#REF!</v>
      </c>
      <c r="Y24" s="437" t="e">
        <f t="shared" si="0"/>
        <v>#REF!</v>
      </c>
      <c r="Z24" s="437" t="e">
        <f t="shared" si="1"/>
        <v>#REF!</v>
      </c>
      <c r="AA24" s="348" t="e">
        <f>IF(OR(#REF!="Misc. Costs - Interior",#REF!="Misc. Costs - Exterior"),0,1)</f>
        <v>#REF!</v>
      </c>
      <c r="AB24" s="437" t="e">
        <f>IF(OR(#REF!&lt;&gt;"",#REF!&lt;&gt;"",#REF!&lt;&gt;"",#REF!&lt;&gt;"",#REF!&lt;&gt;"",#REF!&lt;&gt;"",#REF!&lt;&gt;""),"ACTIVE","")</f>
        <v>#REF!</v>
      </c>
    </row>
    <row r="25" spans="1:28" s="348" customFormat="1" ht="13">
      <c r="A25" s="1066" t="s">
        <v>580</v>
      </c>
      <c r="B25" s="459"/>
      <c r="C25" s="1115"/>
      <c r="D25" s="1097"/>
      <c r="E25" s="28"/>
      <c r="G25" s="434"/>
      <c r="H25" s="438"/>
      <c r="I25" s="438"/>
      <c r="J25" s="439"/>
      <c r="K25" s="437"/>
      <c r="L25" s="437"/>
      <c r="M25" s="437"/>
      <c r="N25" s="437"/>
      <c r="O25" s="288"/>
      <c r="P25" s="434"/>
      <c r="Q25" s="434"/>
      <c r="R25" s="434"/>
      <c r="S25" s="440">
        <f>IF(ISERROR(H25*VLOOKUP(O25,[5]!PV,4,FALSE)+R25*VLOOKUP(O25,[5]!PV,2,FALSE)),0,H25*VLOOKUP(O25,[5]!PV,4,FALSE)+R25*VLOOKUP(O25,[5]!PV,2,FALSE))</f>
        <v>0</v>
      </c>
      <c r="T25" s="434" t="e">
        <f>IF(AND(#REF!="New Fixtures",#REF!&gt;0,OR(#REF!="Standard Interior",#REF!="High-Performance Interior")),#REF!,0)</f>
        <v>#REF!</v>
      </c>
      <c r="U25" s="434" t="e">
        <f>IF(AND(OR(#REF!="Standard Interior",#REF!="High-Performance Interior"),(NOT(OR(#REF!="Misc. Costs - Standard",#REF!="Misc. Costs - High Performance")))),#REF!,0)</f>
        <v>#REF!</v>
      </c>
      <c r="V25" s="441" t="e">
        <f>IF(OR(#REF!="Standard Interior",#REF!="High-Performance Interior"),#REF!*#REF!,0)</f>
        <v>#REF!</v>
      </c>
      <c r="W25" s="348" t="e">
        <f>IF(OR(#REF!="Misc. Costs - High Performance",#REF!="High-Performance Interior",#REF!="High-Performance Exterior"),"Y","N")</f>
        <v>#REF!</v>
      </c>
      <c r="X25" s="437" t="e">
        <f>IF(W25="Y",#REF!,0)</f>
        <v>#REF!</v>
      </c>
      <c r="Y25" s="437" t="e">
        <f t="shared" si="0"/>
        <v>#REF!</v>
      </c>
      <c r="Z25" s="437" t="e">
        <f t="shared" si="1"/>
        <v>#REF!</v>
      </c>
      <c r="AA25" s="348" t="e">
        <f>IF(OR(#REF!="Misc. Costs - Interior",#REF!="Misc. Costs - Exterior"),0,1)</f>
        <v>#REF!</v>
      </c>
      <c r="AB25" s="437" t="e">
        <f>IF(OR(#REF!&lt;&gt;"",#REF!&lt;&gt;"",#REF!&lt;&gt;"",#REF!&lt;&gt;"",#REF!&lt;&gt;"",#REF!&lt;&gt;"",#REF!&lt;&gt;""),"ACTIVE","")</f>
        <v>#REF!</v>
      </c>
    </row>
    <row r="26" spans="1:28" s="348" customFormat="1" ht="13">
      <c r="A26" s="1064" t="s">
        <v>581</v>
      </c>
      <c r="B26" s="460"/>
      <c r="C26" s="1115"/>
      <c r="D26" s="1097"/>
      <c r="E26" s="28"/>
      <c r="G26" s="434"/>
      <c r="H26" s="438"/>
      <c r="I26" s="438"/>
      <c r="J26" s="439"/>
      <c r="K26" s="437"/>
      <c r="L26" s="437"/>
      <c r="M26" s="437"/>
      <c r="N26" s="437"/>
      <c r="O26" s="288"/>
      <c r="P26" s="434"/>
      <c r="Q26" s="434"/>
      <c r="R26" s="434"/>
      <c r="S26" s="440">
        <f>IF(ISERROR(H26*VLOOKUP(O26,[5]!PV,4,FALSE)+R26*VLOOKUP(O26,[5]!PV,2,FALSE)),0,H26*VLOOKUP(O26,[5]!PV,4,FALSE)+R26*VLOOKUP(O26,[5]!PV,2,FALSE))</f>
        <v>0</v>
      </c>
      <c r="T26" s="434" t="e">
        <f>IF(AND(#REF!="New Fixtures",#REF!&gt;0,OR(#REF!="Standard Interior",#REF!="High-Performance Interior")),#REF!,0)</f>
        <v>#REF!</v>
      </c>
      <c r="U26" s="434" t="e">
        <f>IF(AND(OR(#REF!="Standard Interior",#REF!="High-Performance Interior"),(NOT(OR(#REF!="Misc. Costs - Standard",#REF!="Misc. Costs - High Performance")))),#REF!,0)</f>
        <v>#REF!</v>
      </c>
      <c r="V26" s="441" t="e">
        <f>IF(OR(#REF!="Standard Interior",#REF!="High-Performance Interior"),#REF!*#REF!,0)</f>
        <v>#REF!</v>
      </c>
      <c r="W26" s="348" t="e">
        <f>IF(OR(#REF!="Misc. Costs - High Performance",#REF!="High-Performance Interior",#REF!="High-Performance Exterior"),"Y","N")</f>
        <v>#REF!</v>
      </c>
      <c r="X26" s="437" t="e">
        <f>IF(W26="Y",#REF!,0)</f>
        <v>#REF!</v>
      </c>
      <c r="Y26" s="437" t="e">
        <f t="shared" si="0"/>
        <v>#REF!</v>
      </c>
      <c r="Z26" s="437" t="e">
        <f t="shared" si="1"/>
        <v>#REF!</v>
      </c>
      <c r="AA26" s="348" t="e">
        <f>IF(OR(#REF!="Misc. Costs - Interior",#REF!="Misc. Costs - Exterior"),0,1)</f>
        <v>#REF!</v>
      </c>
      <c r="AB26" s="437" t="e">
        <f>IF(OR(#REF!&lt;&gt;"",#REF!&lt;&gt;"",#REF!&lt;&gt;"",#REF!&lt;&gt;"",#REF!&lt;&gt;"",#REF!&lt;&gt;"",#REF!&lt;&gt;""),"ACTIVE","")</f>
        <v>#REF!</v>
      </c>
    </row>
    <row r="27" spans="1:28" s="348" customFormat="1" ht="13">
      <c r="A27" s="1066" t="s">
        <v>582</v>
      </c>
      <c r="B27" s="461"/>
      <c r="C27" s="1116"/>
      <c r="D27" s="1098"/>
      <c r="E27" s="28"/>
      <c r="G27" s="434"/>
      <c r="H27" s="438"/>
      <c r="I27" s="438"/>
      <c r="J27" s="439"/>
      <c r="K27" s="437"/>
      <c r="L27" s="437"/>
      <c r="M27" s="437"/>
      <c r="N27" s="437"/>
      <c r="O27" s="288"/>
      <c r="P27" s="434"/>
      <c r="Q27" s="434"/>
      <c r="R27" s="434"/>
      <c r="S27" s="440">
        <f>IF(ISERROR(H27*VLOOKUP(O27,[5]!PV,4,FALSE)+R27*VLOOKUP(O27,[5]!PV,2,FALSE)),0,H27*VLOOKUP(O27,[5]!PV,4,FALSE)+R27*VLOOKUP(O27,[5]!PV,2,FALSE))</f>
        <v>0</v>
      </c>
      <c r="T27" s="434" t="e">
        <f>IF(AND(#REF!="New Fixtures",#REF!&gt;0,OR(#REF!="Standard Interior",#REF!="High-Performance Interior")),#REF!,0)</f>
        <v>#REF!</v>
      </c>
      <c r="U27" s="434" t="e">
        <f>IF(AND(OR(#REF!="Standard Interior",#REF!="High-Performance Interior"),(NOT(OR(#REF!="Misc. Costs - Standard",#REF!="Misc. Costs - High Performance")))),#REF!,0)</f>
        <v>#REF!</v>
      </c>
      <c r="V27" s="441" t="e">
        <f>IF(OR(#REF!="Standard Interior",#REF!="High-Performance Interior"),#REF!*#REF!,0)</f>
        <v>#REF!</v>
      </c>
      <c r="W27" s="348" t="e">
        <f>IF(OR(#REF!="Misc. Costs - High Performance",#REF!="High-Performance Interior",#REF!="High-Performance Exterior"),"Y","N")</f>
        <v>#REF!</v>
      </c>
      <c r="X27" s="437" t="e">
        <f>IF(W27="Y",#REF!,0)</f>
        <v>#REF!</v>
      </c>
      <c r="Y27" s="437" t="e">
        <f t="shared" si="0"/>
        <v>#REF!</v>
      </c>
      <c r="Z27" s="437" t="e">
        <f t="shared" si="1"/>
        <v>#REF!</v>
      </c>
      <c r="AA27" s="348" t="e">
        <f>IF(OR(#REF!="Misc. Costs - Interior",#REF!="Misc. Costs - Exterior"),0,1)</f>
        <v>#REF!</v>
      </c>
      <c r="AB27" s="437" t="e">
        <f>IF(OR(#REF!&lt;&gt;"",#REF!&lt;&gt;"",#REF!&lt;&gt;"",#REF!&lt;&gt;"",#REF!&lt;&gt;"",#REF!&lt;&gt;"",#REF!&lt;&gt;""),"ACTIVE","")</f>
        <v>#REF!</v>
      </c>
    </row>
    <row r="28" spans="1:28" s="348" customFormat="1" ht="13">
      <c r="A28" s="1066" t="s">
        <v>583</v>
      </c>
      <c r="B28" s="462"/>
      <c r="C28" s="1116"/>
      <c r="D28" s="1098"/>
      <c r="E28" s="28"/>
      <c r="G28" s="434"/>
      <c r="H28" s="438"/>
      <c r="I28" s="438"/>
      <c r="J28" s="439"/>
      <c r="K28" s="437"/>
      <c r="L28" s="437"/>
      <c r="M28" s="437"/>
      <c r="N28" s="437"/>
      <c r="O28" s="288"/>
      <c r="P28" s="434"/>
      <c r="Q28" s="434"/>
      <c r="R28" s="434"/>
      <c r="S28" s="440">
        <f>IF(ISERROR(H28*VLOOKUP(O28,[5]!PV,4,FALSE)+R28*VLOOKUP(O28,[5]!PV,2,FALSE)),0,H28*VLOOKUP(O28,[5]!PV,4,FALSE)+R28*VLOOKUP(O28,[5]!PV,2,FALSE))</f>
        <v>0</v>
      </c>
      <c r="T28" s="434" t="e">
        <f>IF(AND(#REF!="New Fixtures",#REF!&gt;0,OR(#REF!="Standard Interior",#REF!="High-Performance Interior")),#REF!,0)</f>
        <v>#REF!</v>
      </c>
      <c r="U28" s="434" t="e">
        <f>IF(AND(OR(#REF!="Standard Interior",#REF!="High-Performance Interior"),(NOT(OR(#REF!="Misc. Costs - Standard",#REF!="Misc. Costs - High Performance")))),#REF!,0)</f>
        <v>#REF!</v>
      </c>
      <c r="V28" s="441" t="e">
        <f>IF(OR(#REF!="Standard Interior",#REF!="High-Performance Interior"),#REF!*#REF!,0)</f>
        <v>#REF!</v>
      </c>
      <c r="W28" s="348" t="e">
        <f>IF(OR(#REF!="Misc. Costs - High Performance",#REF!="High-Performance Interior",#REF!="High-Performance Exterior"),"Y","N")</f>
        <v>#REF!</v>
      </c>
      <c r="X28" s="437" t="e">
        <f>IF(W28="Y",#REF!,0)</f>
        <v>#REF!</v>
      </c>
      <c r="Y28" s="437" t="e">
        <f t="shared" si="0"/>
        <v>#REF!</v>
      </c>
      <c r="Z28" s="437" t="e">
        <f t="shared" si="1"/>
        <v>#REF!</v>
      </c>
      <c r="AA28" s="348" t="e">
        <f>IF(OR(#REF!="Misc. Costs - Interior",#REF!="Misc. Costs - Exterior"),0,1)</f>
        <v>#REF!</v>
      </c>
      <c r="AB28" s="437" t="e">
        <f>IF(OR(#REF!&lt;&gt;"",#REF!&lt;&gt;"",#REF!&lt;&gt;"",#REF!&lt;&gt;"",#REF!&lt;&gt;"",#REF!&lt;&gt;"",#REF!&lt;&gt;""),"ACTIVE","")</f>
        <v>#REF!</v>
      </c>
    </row>
    <row r="29" spans="1:28" s="348" customFormat="1" ht="13">
      <c r="A29" s="1066" t="s">
        <v>584</v>
      </c>
      <c r="B29" s="461"/>
      <c r="C29" s="1116"/>
      <c r="D29" s="1098"/>
      <c r="E29" s="28"/>
      <c r="G29" s="434"/>
      <c r="H29" s="438"/>
      <c r="I29" s="438"/>
      <c r="J29" s="439"/>
      <c r="K29" s="437"/>
      <c r="L29" s="437"/>
      <c r="M29" s="437"/>
      <c r="N29" s="437"/>
      <c r="O29" s="288"/>
      <c r="P29" s="434"/>
      <c r="Q29" s="434"/>
      <c r="R29" s="434"/>
      <c r="S29" s="440">
        <f>IF(ISERROR(H29*VLOOKUP(O29,[5]!PV,4,FALSE)+R29*VLOOKUP(O29,[5]!PV,2,FALSE)),0,H29*VLOOKUP(O29,[5]!PV,4,FALSE)+R29*VLOOKUP(O29,[5]!PV,2,FALSE))</f>
        <v>0</v>
      </c>
      <c r="T29" s="434" t="e">
        <f>IF(AND(#REF!="New Fixtures",#REF!&gt;0,OR(#REF!="Standard Interior",#REF!="High-Performance Interior")),#REF!,0)</f>
        <v>#REF!</v>
      </c>
      <c r="U29" s="434" t="e">
        <f>IF(AND(OR(#REF!="Standard Interior",#REF!="High-Performance Interior"),(NOT(OR(#REF!="Misc. Costs - Standard",#REF!="Misc. Costs - High Performance")))),#REF!,0)</f>
        <v>#REF!</v>
      </c>
      <c r="V29" s="441" t="e">
        <f>IF(OR(#REF!="Standard Interior",#REF!="High-Performance Interior"),#REF!*#REF!,0)</f>
        <v>#REF!</v>
      </c>
      <c r="W29" s="348" t="e">
        <f>IF(OR(#REF!="Misc. Costs - High Performance",#REF!="High-Performance Interior",#REF!="High-Performance Exterior"),"Y","N")</f>
        <v>#REF!</v>
      </c>
      <c r="X29" s="437" t="e">
        <f>IF(W29="Y",#REF!,0)</f>
        <v>#REF!</v>
      </c>
      <c r="Y29" s="437" t="e">
        <f t="shared" si="0"/>
        <v>#REF!</v>
      </c>
      <c r="Z29" s="437" t="e">
        <f t="shared" si="1"/>
        <v>#REF!</v>
      </c>
      <c r="AA29" s="348" t="e">
        <f>IF(OR(#REF!="Misc. Costs - Interior",#REF!="Misc. Costs - Exterior"),0,1)</f>
        <v>#REF!</v>
      </c>
      <c r="AB29" s="437" t="e">
        <f>IF(OR(#REF!&lt;&gt;"",A7&lt;&gt;"",B7&lt;&gt;"",E7&lt;&gt;"",#REF!&lt;&gt;"",#REF!&lt;&gt;"",#REF!&lt;&gt;""),"ACTIVE","")</f>
        <v>#REF!</v>
      </c>
    </row>
    <row r="30" spans="1:28" s="348" customFormat="1" ht="27" customHeight="1">
      <c r="A30" s="1067" t="s">
        <v>585</v>
      </c>
      <c r="B30" s="463"/>
      <c r="C30" s="1117"/>
      <c r="D30" s="1099"/>
      <c r="E30" s="28"/>
      <c r="G30" s="434"/>
      <c r="H30" s="438"/>
      <c r="I30" s="438"/>
      <c r="J30" s="439"/>
      <c r="K30" s="437"/>
      <c r="L30" s="437"/>
      <c r="M30" s="437"/>
      <c r="N30" s="437"/>
      <c r="O30" s="288"/>
      <c r="P30" s="434"/>
      <c r="Q30" s="434"/>
      <c r="R30" s="434"/>
      <c r="S30" s="440">
        <f>IF(ISERROR(H30*VLOOKUP(O30,[5]!PV,4,FALSE)+R30*VLOOKUP(O30,[5]!PV,2,FALSE)),0,H30*VLOOKUP(O30,[5]!PV,4,FALSE)+R30*VLOOKUP(O30,[5]!PV,2,FALSE))</f>
        <v>0</v>
      </c>
      <c r="T30" s="434" t="e">
        <f>IF(AND(#REF!="New Fixtures",#REF!&gt;0,OR(#REF!="Standard Interior",#REF!="High-Performance Interior")),#REF!,0)</f>
        <v>#REF!</v>
      </c>
      <c r="U30" s="434" t="e">
        <f>IF(AND(OR(#REF!="Standard Interior",#REF!="High-Performance Interior"),(NOT(OR(#REF!="Misc. Costs - Standard",#REF!="Misc. Costs - High Performance")))),#REF!,0)</f>
        <v>#REF!</v>
      </c>
      <c r="V30" s="441" t="e">
        <f>IF(OR(#REF!="Standard Interior",#REF!="High-Performance Interior"),#REF!*#REF!,0)</f>
        <v>#REF!</v>
      </c>
      <c r="W30" s="348" t="e">
        <f>IF(OR(#REF!="Misc. Costs - High Performance",#REF!="High-Performance Interior",#REF!="High-Performance Exterior"),"Y","N")</f>
        <v>#REF!</v>
      </c>
      <c r="X30" s="437" t="e">
        <f>IF(W30="Y",#REF!,0)</f>
        <v>#REF!</v>
      </c>
      <c r="Y30" s="437" t="e">
        <f t="shared" si="0"/>
        <v>#REF!</v>
      </c>
      <c r="Z30" s="437" t="e">
        <f t="shared" si="1"/>
        <v>#REF!</v>
      </c>
      <c r="AA30" s="348" t="e">
        <f>IF(OR(#REF!="Misc. Costs - Interior",#REF!="Misc. Costs - Exterior"),0,1)</f>
        <v>#REF!</v>
      </c>
      <c r="AB30" s="437" t="e">
        <f>IF(OR(A8&lt;&gt;"",B8&lt;&gt;"",C8&lt;&gt;"",E8&lt;&gt;"",#REF!&lt;&gt;"",#REF!&lt;&gt;"",#REF!&lt;&gt;""),"ACTIVE","")</f>
        <v>#REF!</v>
      </c>
    </row>
    <row r="31" spans="1:28" s="348" customFormat="1">
      <c r="A31" s="1068"/>
      <c r="B31" s="464"/>
      <c r="C31" s="1118"/>
      <c r="D31" s="1068"/>
      <c r="E31" s="28"/>
      <c r="G31" s="434"/>
      <c r="H31" s="438"/>
      <c r="I31" s="438"/>
      <c r="J31" s="439"/>
      <c r="K31" s="437"/>
      <c r="L31" s="437"/>
      <c r="M31" s="437"/>
      <c r="N31" s="437"/>
      <c r="O31" s="288"/>
      <c r="P31" s="434"/>
      <c r="Q31" s="434"/>
      <c r="R31" s="434"/>
      <c r="S31" s="440">
        <f>IF(ISERROR(H31*VLOOKUP(O31,[5]!PV,4,FALSE)+R31*VLOOKUP(O31,[5]!PV,2,FALSE)),0,H31*VLOOKUP(O31,[5]!PV,4,FALSE)+R31*VLOOKUP(O31,[5]!PV,2,FALSE))</f>
        <v>0</v>
      </c>
      <c r="T31" s="434" t="e">
        <f>IF(AND(#REF!="New Fixtures",#REF!&gt;0,OR(#REF!="Standard Interior",#REF!="High-Performance Interior")),#REF!,0)</f>
        <v>#REF!</v>
      </c>
      <c r="U31" s="434" t="e">
        <f>IF(AND(OR(#REF!="Standard Interior",#REF!="High-Performance Interior"),(NOT(OR(#REF!="Misc. Costs - Standard",#REF!="Misc. Costs - High Performance")))),#REF!,0)</f>
        <v>#REF!</v>
      </c>
      <c r="V31" s="441" t="e">
        <f>IF(OR(#REF!="Standard Interior",#REF!="High-Performance Interior"),#REF!*#REF!,0)</f>
        <v>#REF!</v>
      </c>
      <c r="W31" s="348" t="e">
        <f>IF(OR(#REF!="Misc. Costs - High Performance",#REF!="High-Performance Interior",#REF!="High-Performance Exterior"),"Y","N")</f>
        <v>#REF!</v>
      </c>
      <c r="X31" s="437" t="e">
        <f>IF(W31="Y",#REF!,0)</f>
        <v>#REF!</v>
      </c>
      <c r="Y31" s="437" t="e">
        <f t="shared" si="0"/>
        <v>#REF!</v>
      </c>
      <c r="Z31" s="437" t="e">
        <f t="shared" si="1"/>
        <v>#REF!</v>
      </c>
      <c r="AA31" s="348" t="e">
        <f>IF(OR(#REF!="Misc. Costs - Interior",#REF!="Misc. Costs - Exterior"),0,1)</f>
        <v>#REF!</v>
      </c>
      <c r="AB31" s="437" t="e">
        <f>IF(OR(A9&lt;&gt;"",B9&lt;&gt;"",C9&lt;&gt;"",E9&lt;&gt;"",#REF!&lt;&gt;"",#REF!&lt;&gt;"",#REF!&lt;&gt;""),"ACTIVE","")</f>
        <v>#REF!</v>
      </c>
    </row>
    <row r="32" spans="1:28" s="348" customFormat="1" ht="13">
      <c r="A32" s="1069" t="s">
        <v>586</v>
      </c>
      <c r="B32" s="465"/>
      <c r="C32" s="1119"/>
      <c r="D32" s="1093"/>
      <c r="E32" s="28"/>
      <c r="G32" s="434"/>
      <c r="H32" s="438"/>
      <c r="I32" s="438"/>
      <c r="J32" s="439"/>
      <c r="K32" s="437"/>
      <c r="L32" s="437"/>
      <c r="M32" s="437"/>
      <c r="N32" s="437"/>
      <c r="O32" s="288"/>
      <c r="P32" s="434"/>
      <c r="Q32" s="434"/>
      <c r="R32" s="434"/>
      <c r="S32" s="440">
        <f>IF(ISERROR(H32*VLOOKUP(O32,[5]!PV,4,FALSE)+R32*VLOOKUP(O32,[5]!PV,2,FALSE)),0,H32*VLOOKUP(O32,[5]!PV,4,FALSE)+R32*VLOOKUP(O32,[5]!PV,2,FALSE))</f>
        <v>0</v>
      </c>
      <c r="T32" s="434" t="e">
        <f>IF(AND(#REF!="New Fixtures",#REF!&gt;0,OR(#REF!="Standard Interior",#REF!="High-Performance Interior")),#REF!,0)</f>
        <v>#REF!</v>
      </c>
      <c r="U32" s="434" t="e">
        <f>IF(AND(OR(#REF!="Standard Interior",#REF!="High-Performance Interior"),(NOT(OR(#REF!="Misc. Costs - Standard",#REF!="Misc. Costs - High Performance")))),#REF!,0)</f>
        <v>#REF!</v>
      </c>
      <c r="V32" s="441" t="e">
        <f>IF(OR(#REF!="Standard Interior",#REF!="High-Performance Interior"),#REF!*#REF!,0)</f>
        <v>#REF!</v>
      </c>
      <c r="W32" s="348" t="e">
        <f>IF(OR(#REF!="Misc. Costs - High Performance",#REF!="High-Performance Interior",#REF!="High-Performance Exterior"),"Y","N")</f>
        <v>#REF!</v>
      </c>
      <c r="X32" s="437" t="e">
        <f>IF(W32="Y",#REF!,0)</f>
        <v>#REF!</v>
      </c>
      <c r="Y32" s="437" t="e">
        <f t="shared" si="0"/>
        <v>#REF!</v>
      </c>
      <c r="Z32" s="437" t="e">
        <f t="shared" si="1"/>
        <v>#REF!</v>
      </c>
      <c r="AA32" s="348" t="e">
        <f>IF(OR(#REF!="Misc. Costs - Interior",#REF!="Misc. Costs - Exterior"),0,1)</f>
        <v>#REF!</v>
      </c>
      <c r="AB32" s="437" t="e">
        <f>IF(OR(A10&lt;&gt;"",B10&lt;&gt;"",C10&lt;&gt;"",E10&lt;&gt;"",#REF!&lt;&gt;"",#REF!&lt;&gt;"",#REF!&lt;&gt;""),"ACTIVE","")</f>
        <v>#REF!</v>
      </c>
    </row>
    <row r="33" spans="1:28" s="348" customFormat="1" ht="13">
      <c r="A33" s="1064" t="s">
        <v>574</v>
      </c>
      <c r="B33" s="457"/>
      <c r="C33" s="1106"/>
      <c r="D33" s="1096"/>
      <c r="E33" s="28"/>
      <c r="G33" s="434"/>
      <c r="H33" s="438"/>
      <c r="I33" s="438"/>
      <c r="J33" s="439"/>
      <c r="K33" s="437"/>
      <c r="L33" s="437"/>
      <c r="M33" s="437"/>
      <c r="N33" s="437"/>
      <c r="O33" s="288"/>
      <c r="P33" s="434"/>
      <c r="Q33" s="434"/>
      <c r="R33" s="434"/>
      <c r="S33" s="440">
        <f>IF(ISERROR(H33*VLOOKUP(O33,[5]!PV,4,FALSE)+R33*VLOOKUP(O33,[5]!PV,2,FALSE)),0,H33*VLOOKUP(O33,[5]!PV,4,FALSE)+R33*VLOOKUP(O33,[5]!PV,2,FALSE))</f>
        <v>0</v>
      </c>
      <c r="T33" s="434" t="e">
        <f>IF(AND(#REF!="New Fixtures",#REF!&gt;0,OR(#REF!="Standard Interior",#REF!="High-Performance Interior")),#REF!,0)</f>
        <v>#REF!</v>
      </c>
      <c r="U33" s="434" t="e">
        <f>IF(AND(OR(#REF!="Standard Interior",#REF!="High-Performance Interior"),(NOT(OR(#REF!="Misc. Costs - Standard",#REF!="Misc. Costs - High Performance")))),#REF!,0)</f>
        <v>#REF!</v>
      </c>
      <c r="V33" s="441" t="e">
        <f>IF(OR(#REF!="Standard Interior",#REF!="High-Performance Interior"),#REF!*#REF!,0)</f>
        <v>#REF!</v>
      </c>
      <c r="W33" s="348" t="e">
        <f>IF(OR(#REF!="Misc. Costs - High Performance",#REF!="High-Performance Interior",#REF!="High-Performance Exterior"),"Y","N")</f>
        <v>#REF!</v>
      </c>
      <c r="X33" s="437" t="e">
        <f>IF(W33="Y",#REF!,0)</f>
        <v>#REF!</v>
      </c>
      <c r="Y33" s="437" t="e">
        <f t="shared" si="0"/>
        <v>#REF!</v>
      </c>
      <c r="Z33" s="437" t="e">
        <f t="shared" si="1"/>
        <v>#REF!</v>
      </c>
      <c r="AA33" s="348" t="e">
        <f>IF(OR(#REF!="Misc. Costs - Interior",#REF!="Misc. Costs - Exterior"),0,1)</f>
        <v>#REF!</v>
      </c>
      <c r="AB33" s="437" t="e">
        <f>IF(OR(A11&lt;&gt;"",B11&lt;&gt;"",C11&lt;&gt;"",E11&lt;&gt;"",#REF!&lt;&gt;"",#REF!&lt;&gt;"",#REF!&lt;&gt;""),"ACTIVE","")</f>
        <v>#REF!</v>
      </c>
    </row>
    <row r="34" spans="1:28" s="348" customFormat="1" ht="13">
      <c r="A34" s="1064" t="s">
        <v>575</v>
      </c>
      <c r="B34" s="457"/>
      <c r="C34" s="1107"/>
      <c r="D34" s="1096"/>
      <c r="E34" s="28"/>
      <c r="G34" s="434"/>
      <c r="H34" s="438"/>
      <c r="I34" s="438"/>
      <c r="J34" s="439"/>
      <c r="K34" s="437"/>
      <c r="L34" s="437"/>
      <c r="M34" s="437"/>
      <c r="N34" s="437"/>
      <c r="O34" s="288"/>
      <c r="P34" s="434"/>
      <c r="Q34" s="434"/>
      <c r="R34" s="434"/>
      <c r="S34" s="440">
        <f>IF(ISERROR(H34*VLOOKUP(O34,[5]!PV,4,FALSE)+R34*VLOOKUP(O34,[5]!PV,2,FALSE)),0,H34*VLOOKUP(O34,[5]!PV,4,FALSE)+R34*VLOOKUP(O34,[5]!PV,2,FALSE))</f>
        <v>0</v>
      </c>
      <c r="T34" s="434" t="e">
        <f>IF(AND(#REF!="New Fixtures",#REF!&gt;0,OR(#REF!="Standard Interior",#REF!="High-Performance Interior")),#REF!,0)</f>
        <v>#REF!</v>
      </c>
      <c r="U34" s="434" t="e">
        <f>IF(AND(OR(#REF!="Standard Interior",#REF!="High-Performance Interior"),(NOT(OR(#REF!="Misc. Costs - Standard",#REF!="Misc. Costs - High Performance")))),#REF!,0)</f>
        <v>#REF!</v>
      </c>
      <c r="V34" s="441" t="e">
        <f>IF(OR(#REF!="Standard Interior",#REF!="High-Performance Interior"),#REF!*#REF!,0)</f>
        <v>#REF!</v>
      </c>
      <c r="W34" s="348" t="e">
        <f>IF(OR(#REF!="Misc. Costs - High Performance",#REF!="High-Performance Interior",#REF!="High-Performance Exterior"),"Y","N")</f>
        <v>#REF!</v>
      </c>
      <c r="X34" s="437" t="e">
        <f>IF(W34="Y",#REF!,0)</f>
        <v>#REF!</v>
      </c>
      <c r="Y34" s="437" t="e">
        <f t="shared" si="0"/>
        <v>#REF!</v>
      </c>
      <c r="Z34" s="437" t="e">
        <f t="shared" si="1"/>
        <v>#REF!</v>
      </c>
      <c r="AA34" s="348" t="e">
        <f>IF(OR(#REF!="Misc. Costs - Interior",#REF!="Misc. Costs - Exterior"),0,1)</f>
        <v>#REF!</v>
      </c>
      <c r="AB34" s="437" t="e">
        <f>IF(OR(A12&lt;&gt;"",B12&lt;&gt;"",C12&lt;&gt;"",E12&lt;&gt;"",#REF!&lt;&gt;"",#REF!&lt;&gt;"",#REF!&lt;&gt;""),"ACTIVE","")</f>
        <v>#REF!</v>
      </c>
    </row>
    <row r="35" spans="1:28" s="348" customFormat="1" ht="13">
      <c r="A35" s="1064" t="s">
        <v>576</v>
      </c>
      <c r="B35" s="458"/>
      <c r="C35" s="1108"/>
      <c r="D35" s="1095"/>
      <c r="E35" s="28"/>
      <c r="G35" s="434"/>
      <c r="H35" s="438"/>
      <c r="I35" s="438"/>
      <c r="J35" s="439"/>
      <c r="K35" s="437"/>
      <c r="L35" s="437"/>
      <c r="M35" s="437"/>
      <c r="N35" s="437"/>
      <c r="O35" s="288"/>
      <c r="P35" s="434"/>
      <c r="Q35" s="434"/>
      <c r="R35" s="434"/>
      <c r="S35" s="440">
        <f>IF(ISERROR(H35*VLOOKUP(O35,[5]!PV,4,FALSE)+R35*VLOOKUP(O35,[5]!PV,2,FALSE)),0,H35*VLOOKUP(O35,[5]!PV,4,FALSE)+R35*VLOOKUP(O35,[5]!PV,2,FALSE))</f>
        <v>0</v>
      </c>
      <c r="T35" s="434" t="e">
        <f>IF(AND(#REF!="New Fixtures",#REF!&gt;0,OR(#REF!="Standard Interior",#REF!="High-Performance Interior")),#REF!,0)</f>
        <v>#REF!</v>
      </c>
      <c r="U35" s="434" t="e">
        <f>IF(AND(OR(#REF!="Standard Interior",#REF!="High-Performance Interior"),(NOT(OR(#REF!="Misc. Costs - Standard",#REF!="Misc. Costs - High Performance")))),#REF!,0)</f>
        <v>#REF!</v>
      </c>
      <c r="V35" s="441" t="e">
        <f>IF(OR(#REF!="Standard Interior",#REF!="High-Performance Interior"),#REF!*#REF!,0)</f>
        <v>#REF!</v>
      </c>
      <c r="W35" s="348" t="e">
        <f>IF(OR(#REF!="Misc. Costs - High Performance",#REF!="High-Performance Interior",#REF!="High-Performance Exterior"),"Y","N")</f>
        <v>#REF!</v>
      </c>
      <c r="X35" s="437" t="e">
        <f>IF(W35="Y",#REF!,0)</f>
        <v>#REF!</v>
      </c>
      <c r="Y35" s="437" t="e">
        <f t="shared" si="0"/>
        <v>#REF!</v>
      </c>
      <c r="Z35" s="437" t="e">
        <f t="shared" si="1"/>
        <v>#REF!</v>
      </c>
      <c r="AA35" s="348" t="e">
        <f>IF(OR(#REF!="Misc. Costs - Interior",#REF!="Misc. Costs - Exterior"),0,1)</f>
        <v>#REF!</v>
      </c>
      <c r="AB35" s="437" t="e">
        <f>IF(OR(A13&lt;&gt;"",B13&lt;&gt;"",C13&lt;&gt;"",E13&lt;&gt;"",#REF!&lt;&gt;"",#REF!&lt;&gt;"",#REF!&lt;&gt;""),"ACTIVE","")</f>
        <v>#REF!</v>
      </c>
    </row>
    <row r="36" spans="1:28" s="348" customFormat="1" ht="13">
      <c r="A36" s="1046" t="s">
        <v>806</v>
      </c>
      <c r="B36" s="457"/>
      <c r="C36" s="1084"/>
      <c r="D36" s="1096"/>
      <c r="E36" s="28"/>
      <c r="G36" s="434"/>
      <c r="H36" s="438"/>
      <c r="I36" s="438"/>
      <c r="J36" s="439"/>
      <c r="K36" s="437"/>
      <c r="L36" s="437"/>
      <c r="M36" s="437"/>
      <c r="N36" s="437"/>
      <c r="O36" s="288"/>
      <c r="P36" s="434"/>
      <c r="Q36" s="434"/>
      <c r="R36" s="434"/>
      <c r="S36" s="440">
        <f>IF(ISERROR(H36*VLOOKUP(O36,[5]!PV,4,FALSE)+R36*VLOOKUP(O36,[5]!PV,2,FALSE)),0,H36*VLOOKUP(O36,[5]!PV,4,FALSE)+R36*VLOOKUP(O36,[5]!PV,2,FALSE))</f>
        <v>0</v>
      </c>
      <c r="T36" s="434" t="e">
        <f>IF(AND(#REF!="New Fixtures",#REF!&gt;0,OR(#REF!="Standard Interior",#REF!="High-Performance Interior")),#REF!,0)</f>
        <v>#REF!</v>
      </c>
      <c r="U36" s="434" t="e">
        <f>IF(AND(OR(#REF!="Standard Interior",#REF!="High-Performance Interior"),(NOT(OR(#REF!="Misc. Costs - Standard",#REF!="Misc. Costs - High Performance")))),#REF!,0)</f>
        <v>#REF!</v>
      </c>
      <c r="V36" s="441" t="e">
        <f>IF(OR(#REF!="Standard Interior",#REF!="High-Performance Interior"),#REF!*#REF!,0)</f>
        <v>#REF!</v>
      </c>
      <c r="W36" s="348" t="e">
        <f>IF(OR(#REF!="Misc. Costs - High Performance",#REF!="High-Performance Interior",#REF!="High-Performance Exterior"),"Y","N")</f>
        <v>#REF!</v>
      </c>
      <c r="X36" s="437" t="e">
        <f>IF(W36="Y",#REF!,0)</f>
        <v>#REF!</v>
      </c>
      <c r="Y36" s="437" t="e">
        <f t="shared" ref="Y36:Y39" si="2">IF(W36="Y",M36,0)</f>
        <v>#REF!</v>
      </c>
      <c r="Z36" s="437" t="e">
        <f t="shared" ref="Z36:Z39" si="3">IF(W36="Y",N36,0)</f>
        <v>#REF!</v>
      </c>
      <c r="AA36" s="348" t="e">
        <f>IF(OR(#REF!="Misc. Costs - Interior",#REF!="Misc. Costs - Exterior"),0,1)</f>
        <v>#REF!</v>
      </c>
      <c r="AB36" s="437" t="e">
        <f>IF(OR(#REF!&lt;&gt;"",#REF!&lt;&gt;"",#REF!&lt;&gt;"",#REF!&lt;&gt;"",#REF!&lt;&gt;"",#REF!&lt;&gt;"",#REF!&lt;&gt;""),"ACTIVE","")</f>
        <v>#REF!</v>
      </c>
    </row>
    <row r="37" spans="1:28" s="348" customFormat="1" ht="13">
      <c r="A37" s="1046" t="s">
        <v>807</v>
      </c>
      <c r="B37" s="457"/>
      <c r="C37" s="1084"/>
      <c r="D37" s="1096"/>
      <c r="E37" s="28"/>
      <c r="G37" s="434"/>
      <c r="H37" s="438"/>
      <c r="I37" s="438"/>
      <c r="J37" s="439"/>
      <c r="K37" s="437"/>
      <c r="L37" s="437"/>
      <c r="M37" s="437"/>
      <c r="N37" s="437"/>
      <c r="O37" s="288"/>
      <c r="P37" s="434"/>
      <c r="Q37" s="434"/>
      <c r="R37" s="434"/>
      <c r="S37" s="440">
        <f>IF(ISERROR(H37*VLOOKUP(O37,[5]!PV,4,FALSE)+R37*VLOOKUP(O37,[5]!PV,2,FALSE)),0,H37*VLOOKUP(O37,[5]!PV,4,FALSE)+R37*VLOOKUP(O37,[5]!PV,2,FALSE))</f>
        <v>0</v>
      </c>
      <c r="T37" s="434" t="e">
        <f>IF(AND(#REF!="New Fixtures",#REF!&gt;0,OR(#REF!="Standard Interior",#REF!="High-Performance Interior")),#REF!,0)</f>
        <v>#REF!</v>
      </c>
      <c r="U37" s="434" t="e">
        <f>IF(AND(OR(#REF!="Standard Interior",#REF!="High-Performance Interior"),(NOT(OR(#REF!="Misc. Costs - Standard",#REF!="Misc. Costs - High Performance")))),#REF!,0)</f>
        <v>#REF!</v>
      </c>
      <c r="V37" s="441" t="e">
        <f>IF(OR(#REF!="Standard Interior",#REF!="High-Performance Interior"),#REF!*#REF!,0)</f>
        <v>#REF!</v>
      </c>
      <c r="W37" s="348" t="e">
        <f>IF(OR(#REF!="Misc. Costs - High Performance",#REF!="High-Performance Interior",#REF!="High-Performance Exterior"),"Y","N")</f>
        <v>#REF!</v>
      </c>
      <c r="X37" s="437" t="e">
        <f>IF(W37="Y",#REF!,0)</f>
        <v>#REF!</v>
      </c>
      <c r="Y37" s="437" t="e">
        <f t="shared" si="2"/>
        <v>#REF!</v>
      </c>
      <c r="Z37" s="437" t="e">
        <f t="shared" si="3"/>
        <v>#REF!</v>
      </c>
      <c r="AA37" s="348" t="e">
        <f>IF(OR(#REF!="Misc. Costs - Interior",#REF!="Misc. Costs - Exterior"),0,1)</f>
        <v>#REF!</v>
      </c>
      <c r="AB37" s="437" t="e">
        <f>IF(OR(#REF!&lt;&gt;"",#REF!&lt;&gt;"",#REF!&lt;&gt;"",#REF!&lt;&gt;"",#REF!&lt;&gt;"",#REF!&lt;&gt;"",#REF!&lt;&gt;""),"ACTIVE","")</f>
        <v>#REF!</v>
      </c>
    </row>
    <row r="38" spans="1:28" s="348" customFormat="1" ht="13">
      <c r="A38" s="1046" t="s">
        <v>808</v>
      </c>
      <c r="B38" s="457"/>
      <c r="C38" s="1084"/>
      <c r="D38" s="1096"/>
      <c r="E38" s="28"/>
      <c r="G38" s="434"/>
      <c r="H38" s="438"/>
      <c r="I38" s="438"/>
      <c r="J38" s="439"/>
      <c r="K38" s="437"/>
      <c r="L38" s="437"/>
      <c r="M38" s="437"/>
      <c r="N38" s="437"/>
      <c r="O38" s="288"/>
      <c r="P38" s="434"/>
      <c r="Q38" s="434"/>
      <c r="R38" s="434"/>
      <c r="S38" s="440">
        <f>IF(ISERROR(H38*VLOOKUP(O38,[5]!PV,4,FALSE)+R38*VLOOKUP(O38,[5]!PV,2,FALSE)),0,H38*VLOOKUP(O38,[5]!PV,4,FALSE)+R38*VLOOKUP(O38,[5]!PV,2,FALSE))</f>
        <v>0</v>
      </c>
      <c r="T38" s="434" t="e">
        <f>IF(AND(#REF!="New Fixtures",#REF!&gt;0,OR(#REF!="Standard Interior",#REF!="High-Performance Interior")),#REF!,0)</f>
        <v>#REF!</v>
      </c>
      <c r="U38" s="434" t="e">
        <f>IF(AND(OR(#REF!="Standard Interior",#REF!="High-Performance Interior"),(NOT(OR(#REF!="Misc. Costs - Standard",#REF!="Misc. Costs - High Performance")))),#REF!,0)</f>
        <v>#REF!</v>
      </c>
      <c r="V38" s="441" t="e">
        <f>IF(OR(#REF!="Standard Interior",#REF!="High-Performance Interior"),#REF!*#REF!,0)</f>
        <v>#REF!</v>
      </c>
      <c r="W38" s="348" t="e">
        <f>IF(OR(#REF!="Misc. Costs - High Performance",#REF!="High-Performance Interior",#REF!="High-Performance Exterior"),"Y","N")</f>
        <v>#REF!</v>
      </c>
      <c r="X38" s="437" t="e">
        <f>IF(W38="Y",#REF!,0)</f>
        <v>#REF!</v>
      </c>
      <c r="Y38" s="437" t="e">
        <f t="shared" si="2"/>
        <v>#REF!</v>
      </c>
      <c r="Z38" s="437" t="e">
        <f t="shared" si="3"/>
        <v>#REF!</v>
      </c>
      <c r="AA38" s="348" t="e">
        <f>IF(OR(#REF!="Misc. Costs - Interior",#REF!="Misc. Costs - Exterior"),0,1)</f>
        <v>#REF!</v>
      </c>
      <c r="AB38" s="437" t="e">
        <f>IF(OR(#REF!&lt;&gt;"",#REF!&lt;&gt;"",#REF!&lt;&gt;"",#REF!&lt;&gt;"",#REF!&lt;&gt;"",#REF!&lt;&gt;"",#REF!&lt;&gt;""),"ACTIVE","")</f>
        <v>#REF!</v>
      </c>
    </row>
    <row r="39" spans="1:28" s="348" customFormat="1" ht="13">
      <c r="A39" s="1046" t="s">
        <v>577</v>
      </c>
      <c r="B39" s="457"/>
      <c r="C39" s="1084"/>
      <c r="D39" s="1096"/>
      <c r="E39" s="28"/>
      <c r="G39" s="434"/>
      <c r="H39" s="438"/>
      <c r="I39" s="438"/>
      <c r="J39" s="439"/>
      <c r="K39" s="437"/>
      <c r="L39" s="437"/>
      <c r="M39" s="437"/>
      <c r="N39" s="437"/>
      <c r="O39" s="288"/>
      <c r="P39" s="434"/>
      <c r="Q39" s="434"/>
      <c r="R39" s="434"/>
      <c r="S39" s="440">
        <f>IF(ISERROR(H39*VLOOKUP(O39,[5]!PV,4,FALSE)+R39*VLOOKUP(O39,[5]!PV,2,FALSE)),0,H39*VLOOKUP(O39,[5]!PV,4,FALSE)+R39*VLOOKUP(O39,[5]!PV,2,FALSE))</f>
        <v>0</v>
      </c>
      <c r="T39" s="434" t="e">
        <f>IF(AND(#REF!="New Fixtures",#REF!&gt;0,OR(#REF!="Standard Interior",#REF!="High-Performance Interior")),#REF!,0)</f>
        <v>#REF!</v>
      </c>
      <c r="U39" s="434" t="e">
        <f>IF(AND(OR(#REF!="Standard Interior",#REF!="High-Performance Interior"),(NOT(OR(#REF!="Misc. Costs - Standard",#REF!="Misc. Costs - High Performance")))),#REF!,0)</f>
        <v>#REF!</v>
      </c>
      <c r="V39" s="441" t="e">
        <f>IF(OR(#REF!="Standard Interior",#REF!="High-Performance Interior"),#REF!*#REF!,0)</f>
        <v>#REF!</v>
      </c>
      <c r="W39" s="348" t="e">
        <f>IF(OR(#REF!="Misc. Costs - High Performance",#REF!="High-Performance Interior",#REF!="High-Performance Exterior"),"Y","N")</f>
        <v>#REF!</v>
      </c>
      <c r="X39" s="437" t="e">
        <f>IF(W39="Y",#REF!,0)</f>
        <v>#REF!</v>
      </c>
      <c r="Y39" s="437" t="e">
        <f t="shared" si="2"/>
        <v>#REF!</v>
      </c>
      <c r="Z39" s="437" t="e">
        <f t="shared" si="3"/>
        <v>#REF!</v>
      </c>
      <c r="AA39" s="348" t="e">
        <f>IF(OR(#REF!="Misc. Costs - Interior",#REF!="Misc. Costs - Exterior"),0,1)</f>
        <v>#REF!</v>
      </c>
      <c r="AB39" s="437" t="e">
        <f>IF(OR(#REF!&lt;&gt;"",#REF!&lt;&gt;"",#REF!&lt;&gt;"",#REF!&lt;&gt;"",#REF!&lt;&gt;"",#REF!&lt;&gt;"",#REF!&lt;&gt;""),"ACTIVE","")</f>
        <v>#REF!</v>
      </c>
    </row>
    <row r="40" spans="1:28" s="348" customFormat="1" ht="13">
      <c r="A40" s="1064" t="s">
        <v>578</v>
      </c>
      <c r="B40" s="457"/>
      <c r="C40" s="1107"/>
      <c r="D40" s="1096"/>
      <c r="E40" s="412"/>
      <c r="F40" s="434"/>
      <c r="G40" s="434"/>
      <c r="H40" s="438"/>
      <c r="I40" s="438"/>
      <c r="J40" s="439"/>
      <c r="K40" s="437"/>
      <c r="L40" s="437"/>
      <c r="M40" s="437"/>
      <c r="N40" s="437"/>
      <c r="O40" s="288"/>
      <c r="P40" s="434"/>
      <c r="Q40" s="434"/>
      <c r="R40" s="434"/>
      <c r="S40" s="440">
        <f>IF(ISERROR(H40*VLOOKUP(O40,[5]!PV,4,FALSE)+R40*VLOOKUP(O40,[5]!PV,2,FALSE)),0,H40*VLOOKUP(O40,[5]!PV,4,FALSE)+R40*VLOOKUP(O40,[5]!PV,2,FALSE))</f>
        <v>0</v>
      </c>
      <c r="T40" s="434" t="e">
        <f>IF(AND(#REF!="New Fixtures",#REF!&gt;0,OR(#REF!="Standard Interior",#REF!="High-Performance Interior")),#REF!,0)</f>
        <v>#REF!</v>
      </c>
      <c r="U40" s="434" t="e">
        <f>IF(AND(OR(#REF!="Standard Interior",#REF!="High-Performance Interior"),(NOT(OR(#REF!="Misc. Costs - Standard",#REF!="Misc. Costs - High Performance")))),#REF!,0)</f>
        <v>#REF!</v>
      </c>
      <c r="V40" s="441" t="e">
        <f>IF(OR(#REF!="Standard Interior",#REF!="High-Performance Interior"),#REF!*#REF!,0)</f>
        <v>#REF!</v>
      </c>
      <c r="W40" s="348" t="e">
        <f>IF(OR(#REF!="Misc. Costs - High Performance",#REF!="High-Performance Interior",#REF!="High-Performance Exterior"),"Y","N")</f>
        <v>#REF!</v>
      </c>
      <c r="X40" s="437" t="e">
        <f>IF(W40="Y",#REF!,0)</f>
        <v>#REF!</v>
      </c>
      <c r="Y40" s="437" t="e">
        <f t="shared" si="0"/>
        <v>#REF!</v>
      </c>
      <c r="Z40" s="437" t="e">
        <f t="shared" si="1"/>
        <v>#REF!</v>
      </c>
      <c r="AA40" s="348" t="e">
        <f>IF(OR(#REF!="Misc. Costs - Interior",#REF!="Misc. Costs - Exterior"),0,1)</f>
        <v>#REF!</v>
      </c>
      <c r="AB40" s="437" t="e">
        <f>IF(OR(A18&lt;&gt;"",B18&lt;&gt;"",C18&lt;&gt;"",#REF!&lt;&gt;"",#REF!&lt;&gt;"",#REF!&lt;&gt;"",#REF!&lt;&gt;""),"ACTIVE","")</f>
        <v>#REF!</v>
      </c>
    </row>
    <row r="41" spans="1:28" s="348" customFormat="1" ht="13">
      <c r="A41" s="1070" t="s">
        <v>587</v>
      </c>
      <c r="B41" s="466"/>
      <c r="C41" s="1109"/>
      <c r="D41" s="1100"/>
      <c r="E41" s="412"/>
      <c r="F41" s="434"/>
      <c r="G41" s="434"/>
      <c r="H41" s="438"/>
      <c r="I41" s="438"/>
      <c r="J41" s="439"/>
      <c r="K41" s="437"/>
      <c r="L41" s="437"/>
      <c r="M41" s="437"/>
      <c r="N41" s="437"/>
      <c r="O41" s="288"/>
      <c r="P41" s="434"/>
      <c r="Q41" s="434"/>
      <c r="R41" s="434"/>
      <c r="S41" s="440">
        <f>IF(ISERROR(H41*VLOOKUP(O41,[5]!PV,4,FALSE)+R41*VLOOKUP(O41,[5]!PV,2,FALSE)),0,H41*VLOOKUP(O41,[5]!PV,4,FALSE)+R41*VLOOKUP(O41,[5]!PV,2,FALSE))</f>
        <v>0</v>
      </c>
      <c r="T41" s="434" t="e">
        <f>IF(AND(#REF!="New Fixtures",#REF!&gt;0,OR(#REF!="Standard Interior",#REF!="High-Performance Interior")),#REF!,0)</f>
        <v>#REF!</v>
      </c>
      <c r="U41" s="434" t="e">
        <f>IF(AND(OR(#REF!="Standard Interior",#REF!="High-Performance Interior"),(NOT(OR(#REF!="Misc. Costs - Standard",#REF!="Misc. Costs - High Performance")))),#REF!,0)</f>
        <v>#REF!</v>
      </c>
      <c r="V41" s="441" t="e">
        <f>IF(OR(#REF!="Standard Interior",#REF!="High-Performance Interior"),#REF!*#REF!,0)</f>
        <v>#REF!</v>
      </c>
      <c r="W41" s="348" t="e">
        <f>IF(OR(#REF!="Misc. Costs - High Performance",#REF!="High-Performance Interior",#REF!="High-Performance Exterior"),"Y","N")</f>
        <v>#REF!</v>
      </c>
      <c r="X41" s="437" t="e">
        <f>IF(W41="Y",#REF!,0)</f>
        <v>#REF!</v>
      </c>
      <c r="Y41" s="437" t="e">
        <f t="shared" si="0"/>
        <v>#REF!</v>
      </c>
      <c r="Z41" s="437" t="e">
        <f t="shared" si="1"/>
        <v>#REF!</v>
      </c>
      <c r="AA41" s="348" t="e">
        <f>IF(OR(#REF!="Misc. Costs - Interior",#REF!="Misc. Costs - Exterior"),0,1)</f>
        <v>#REF!</v>
      </c>
      <c r="AB41" s="437" t="e">
        <f>IF(OR(A19&lt;&gt;"",B19&lt;&gt;"",C19&lt;&gt;"",#REF!&lt;&gt;"",#REF!&lt;&gt;"",#REF!&lt;&gt;"",#REF!&lt;&gt;""),"ACTIVE","")</f>
        <v>#REF!</v>
      </c>
    </row>
    <row r="42" spans="1:28" s="348" customFormat="1" ht="13">
      <c r="A42" s="1046" t="s">
        <v>581</v>
      </c>
      <c r="B42" s="457"/>
      <c r="C42" s="1110"/>
      <c r="D42" s="1100"/>
      <c r="E42" s="412"/>
      <c r="F42" s="434"/>
      <c r="G42" s="434"/>
      <c r="H42" s="438"/>
      <c r="I42" s="438"/>
      <c r="J42" s="439"/>
      <c r="K42" s="437"/>
      <c r="L42" s="437"/>
      <c r="M42" s="437"/>
      <c r="N42" s="437"/>
      <c r="O42" s="288"/>
      <c r="P42" s="434"/>
      <c r="Q42" s="434"/>
      <c r="R42" s="434"/>
      <c r="S42" s="440">
        <f>IF(ISERROR(H42*VLOOKUP(O42,[5]!PV,4,FALSE)+R42*VLOOKUP(O42,[5]!PV,2,FALSE)),0,H42*VLOOKUP(O42,[5]!PV,4,FALSE)+R42*VLOOKUP(O42,[5]!PV,2,FALSE))</f>
        <v>0</v>
      </c>
      <c r="T42" s="434" t="e">
        <f>IF(AND(#REF!="New Fixtures",#REF!&gt;0,OR(#REF!="Standard Interior",#REF!="High-Performance Interior")),#REF!,0)</f>
        <v>#REF!</v>
      </c>
      <c r="U42" s="434" t="e">
        <f>IF(AND(OR(#REF!="Standard Interior",#REF!="High-Performance Interior"),(NOT(OR(#REF!="Misc. Costs - Standard",#REF!="Misc. Costs - High Performance")))),#REF!,0)</f>
        <v>#REF!</v>
      </c>
      <c r="V42" s="441" t="e">
        <f>IF(OR(#REF!="Standard Interior",#REF!="High-Performance Interior"),#REF!*#REF!,0)</f>
        <v>#REF!</v>
      </c>
      <c r="W42" s="348" t="e">
        <f>IF(OR(#REF!="Misc. Costs - High Performance",#REF!="High-Performance Interior",#REF!="High-Performance Exterior"),"Y","N")</f>
        <v>#REF!</v>
      </c>
      <c r="X42" s="437" t="e">
        <f>IF(W42="Y",#REF!,0)</f>
        <v>#REF!</v>
      </c>
      <c r="Y42" s="437" t="e">
        <f t="shared" si="0"/>
        <v>#REF!</v>
      </c>
      <c r="Z42" s="437" t="e">
        <f t="shared" si="1"/>
        <v>#REF!</v>
      </c>
      <c r="AA42" s="348" t="e">
        <f>IF(OR(#REF!="Misc. Costs - Interior",#REF!="Misc. Costs - Exterior"),0,1)</f>
        <v>#REF!</v>
      </c>
      <c r="AB42" s="437" t="e">
        <f>IF(OR(#REF!&lt;&gt;"",#REF!&lt;&gt;"",#REF!&lt;&gt;"",#REF!&lt;&gt;"",#REF!&lt;&gt;"",#REF!&lt;&gt;"",#REF!&lt;&gt;""),"ACTIVE","")</f>
        <v>#REF!</v>
      </c>
    </row>
    <row r="43" spans="1:28" s="348" customFormat="1" ht="13">
      <c r="A43" s="1070" t="s">
        <v>582</v>
      </c>
      <c r="B43" s="467"/>
      <c r="C43" s="1111"/>
      <c r="D43" s="1101"/>
      <c r="E43" s="412"/>
      <c r="F43" s="434"/>
      <c r="G43" s="434"/>
      <c r="H43" s="438"/>
      <c r="I43" s="438"/>
      <c r="J43" s="439"/>
      <c r="K43" s="437"/>
      <c r="L43" s="437"/>
      <c r="M43" s="437"/>
      <c r="N43" s="437"/>
      <c r="O43" s="288"/>
      <c r="P43" s="434"/>
      <c r="Q43" s="434"/>
      <c r="R43" s="434"/>
      <c r="S43" s="440">
        <f>IF(ISERROR(H43*VLOOKUP(O43,[5]!PV,4,FALSE)+R43*VLOOKUP(O43,[5]!PV,2,FALSE)),0,H43*VLOOKUP(O43,[5]!PV,4,FALSE)+R43*VLOOKUP(O43,[5]!PV,2,FALSE))</f>
        <v>0</v>
      </c>
      <c r="T43" s="434" t="e">
        <f>IF(AND(#REF!="New Fixtures",#REF!&gt;0,OR(#REF!="Standard Interior",#REF!="High-Performance Interior")),#REF!,0)</f>
        <v>#REF!</v>
      </c>
      <c r="U43" s="434" t="e">
        <f>IF(AND(OR(#REF!="Standard Interior",#REF!="High-Performance Interior"),(NOT(OR(#REF!="Misc. Costs - Standard",#REF!="Misc. Costs - High Performance")))),#REF!,0)</f>
        <v>#REF!</v>
      </c>
      <c r="V43" s="441" t="e">
        <f>IF(OR(#REF!="Standard Interior",#REF!="High-Performance Interior"),#REF!*#REF!,0)</f>
        <v>#REF!</v>
      </c>
      <c r="W43" s="348" t="e">
        <f>IF(OR(#REF!="Misc. Costs - High Performance",#REF!="High-Performance Interior",#REF!="High-Performance Exterior"),"Y","N")</f>
        <v>#REF!</v>
      </c>
      <c r="X43" s="437" t="e">
        <f>IF(W43="Y",#REF!,0)</f>
        <v>#REF!</v>
      </c>
      <c r="Y43" s="437" t="e">
        <f t="shared" si="0"/>
        <v>#REF!</v>
      </c>
      <c r="Z43" s="437" t="e">
        <f t="shared" si="1"/>
        <v>#REF!</v>
      </c>
      <c r="AA43" s="348" t="e">
        <f>IF(OR(#REF!="Misc. Costs - Interior",#REF!="Misc. Costs - Exterior"),0,1)</f>
        <v>#REF!</v>
      </c>
      <c r="AB43" s="437" t="e">
        <f>IF(OR(A20&lt;&gt;"",B20&lt;&gt;"",C20&lt;&gt;"",#REF!&lt;&gt;"",#REF!&lt;&gt;"",#REF!&lt;&gt;"",#REF!&lt;&gt;""),"ACTIVE","")</f>
        <v>#REF!</v>
      </c>
    </row>
    <row r="44" spans="1:28" s="348" customFormat="1" ht="13">
      <c r="A44" s="1070" t="s">
        <v>583</v>
      </c>
      <c r="B44" s="468"/>
      <c r="C44" s="1112"/>
      <c r="D44" s="1102"/>
      <c r="E44" s="412"/>
      <c r="F44" s="434"/>
      <c r="G44" s="434"/>
      <c r="H44" s="438"/>
      <c r="I44" s="438"/>
      <c r="J44" s="439"/>
      <c r="K44" s="437"/>
      <c r="L44" s="437"/>
      <c r="M44" s="437"/>
      <c r="N44" s="437"/>
      <c r="O44" s="288"/>
      <c r="P44" s="434"/>
      <c r="Q44" s="434"/>
      <c r="R44" s="434"/>
      <c r="S44" s="440">
        <f>IF(ISERROR(H44*VLOOKUP(O44,[5]!PV,4,FALSE)+R44*VLOOKUP(O44,[5]!PV,2,FALSE)),0,H44*VLOOKUP(O44,[5]!PV,4,FALSE)+R44*VLOOKUP(O44,[5]!PV,2,FALSE))</f>
        <v>0</v>
      </c>
      <c r="T44" s="434" t="e">
        <f>IF(AND(#REF!="New Fixtures",#REF!&gt;0,OR(#REF!="Standard Interior",#REF!="High-Performance Interior")),#REF!,0)</f>
        <v>#REF!</v>
      </c>
      <c r="U44" s="434" t="e">
        <f>IF(AND(OR(#REF!="Standard Interior",#REF!="High-Performance Interior"),(NOT(OR(#REF!="Misc. Costs - Standard",#REF!="Misc. Costs - High Performance")))),#REF!,0)</f>
        <v>#REF!</v>
      </c>
      <c r="V44" s="441" t="e">
        <f>IF(OR(#REF!="Standard Interior",#REF!="High-Performance Interior"),#REF!*#REF!,0)</f>
        <v>#REF!</v>
      </c>
      <c r="W44" s="348" t="e">
        <f>IF(OR(#REF!="Misc. Costs - High Performance",#REF!="High-Performance Interior",#REF!="High-Performance Exterior"),"Y","N")</f>
        <v>#REF!</v>
      </c>
      <c r="X44" s="437" t="e">
        <f>IF(W44="Y",#REF!,0)</f>
        <v>#REF!</v>
      </c>
      <c r="Y44" s="437" t="e">
        <f t="shared" si="0"/>
        <v>#REF!</v>
      </c>
      <c r="Z44" s="437" t="e">
        <f t="shared" si="1"/>
        <v>#REF!</v>
      </c>
      <c r="AA44" s="348" t="e">
        <f>IF(OR(#REF!="Misc. Costs - Interior",#REF!="Misc. Costs - Exterior"),0,1)</f>
        <v>#REF!</v>
      </c>
      <c r="AB44" s="437" t="e">
        <f>IF(OR(#REF!&lt;&gt;"",#REF!&lt;&gt;"",#REF!&lt;&gt;"",#REF!&lt;&gt;"",#REF!&lt;&gt;"",#REF!&lt;&gt;"",#REF!&lt;&gt;""),"ACTIVE","")</f>
        <v>#REF!</v>
      </c>
    </row>
    <row r="45" spans="1:28" s="348" customFormat="1" ht="13">
      <c r="A45" s="1066" t="s">
        <v>588</v>
      </c>
      <c r="B45" s="469"/>
      <c r="C45" s="1111"/>
      <c r="D45" s="1101"/>
      <c r="E45" s="117"/>
      <c r="F45" s="434"/>
      <c r="G45" s="434"/>
      <c r="H45" s="438"/>
      <c r="I45" s="438"/>
      <c r="J45" s="439"/>
      <c r="K45" s="437"/>
      <c r="L45" s="437"/>
      <c r="M45" s="437"/>
      <c r="N45" s="437"/>
      <c r="O45" s="288"/>
      <c r="P45" s="434"/>
      <c r="Q45" s="434"/>
      <c r="R45" s="434"/>
      <c r="S45" s="440">
        <f>IF(ISERROR(H45*VLOOKUP(O45,[5]!PV,4,FALSE)+R45*VLOOKUP(O45,[5]!PV,2,FALSE)),0,H45*VLOOKUP(O45,[5]!PV,4,FALSE)+R45*VLOOKUP(O45,[5]!PV,2,FALSE))</f>
        <v>0</v>
      </c>
      <c r="T45" s="434" t="e">
        <f>IF(AND(#REF!="New Fixtures",#REF!&gt;0,OR(#REF!="Standard Interior",#REF!="High-Performance Interior")),#REF!,0)</f>
        <v>#REF!</v>
      </c>
      <c r="U45" s="434" t="e">
        <f>IF(AND(OR(#REF!="Standard Interior",#REF!="High-Performance Interior"),(NOT(OR(#REF!="Misc. Costs - Standard",#REF!="Misc. Costs - High Performance")))),#REF!,0)</f>
        <v>#REF!</v>
      </c>
      <c r="V45" s="441" t="e">
        <f>IF(OR(#REF!="Standard Interior",#REF!="High-Performance Interior"),#REF!*#REF!,0)</f>
        <v>#REF!</v>
      </c>
      <c r="W45" s="348" t="e">
        <f>IF(OR(#REF!="Misc. Costs - High Performance",#REF!="High-Performance Interior",#REF!="High-Performance Exterior"),"Y","N")</f>
        <v>#REF!</v>
      </c>
      <c r="X45" s="437" t="e">
        <f>IF(W45="Y",#REF!,0)</f>
        <v>#REF!</v>
      </c>
      <c r="Y45" s="437" t="e">
        <f t="shared" si="0"/>
        <v>#REF!</v>
      </c>
      <c r="Z45" s="437" t="e">
        <f t="shared" si="1"/>
        <v>#REF!</v>
      </c>
      <c r="AA45" s="348" t="e">
        <f>IF(OR(#REF!="Misc. Costs - Interior",#REF!="Misc. Costs - Exterior"),0,1)</f>
        <v>#REF!</v>
      </c>
      <c r="AB45" s="437" t="e">
        <f>IF(OR(A21&lt;&gt;"",B21&lt;&gt;"",C21&lt;&gt;"",#REF!&lt;&gt;"",#REF!&lt;&gt;"",#REF!&lt;&gt;"",#REF!&lt;&gt;""),"ACTIVE","")</f>
        <v>#REF!</v>
      </c>
    </row>
    <row r="46" spans="1:28" s="348" customFormat="1" ht="19.5" customHeight="1">
      <c r="A46" s="1064" t="s">
        <v>589</v>
      </c>
      <c r="B46" s="470" t="s">
        <v>590</v>
      </c>
      <c r="C46" s="471" t="s">
        <v>591</v>
      </c>
      <c r="D46" s="1103"/>
      <c r="E46" s="1104"/>
      <c r="F46" s="434"/>
      <c r="G46" s="434"/>
      <c r="H46" s="438"/>
      <c r="I46" s="438"/>
      <c r="J46" s="439"/>
      <c r="K46" s="437"/>
      <c r="L46" s="437"/>
      <c r="M46" s="437"/>
      <c r="N46" s="437"/>
      <c r="O46" s="288"/>
      <c r="P46" s="434"/>
      <c r="Q46" s="434"/>
      <c r="R46" s="434"/>
      <c r="S46" s="440">
        <f>IF(ISERROR(H46*VLOOKUP(O46,[5]!PV,4,FALSE)+R46*VLOOKUP(O46,[5]!PV,2,FALSE)),0,H46*VLOOKUP(O46,[5]!PV,4,FALSE)+R46*VLOOKUP(O46,[5]!PV,2,FALSE))</f>
        <v>0</v>
      </c>
      <c r="T46" s="434" t="e">
        <f>IF(AND(#REF!="New Fixtures",#REF!&gt;0,OR(#REF!="Standard Interior",#REF!="High-Performance Interior")),#REF!,0)</f>
        <v>#REF!</v>
      </c>
      <c r="U46" s="434" t="e">
        <f>IF(AND(OR(#REF!="Standard Interior",#REF!="High-Performance Interior"),(NOT(OR(#REF!="Misc. Costs - Standard",#REF!="Misc. Costs - High Performance")))),#REF!,0)</f>
        <v>#REF!</v>
      </c>
      <c r="V46" s="441" t="e">
        <f>IF(OR(#REF!="Standard Interior",#REF!="High-Performance Interior"),#REF!*#REF!,0)</f>
        <v>#REF!</v>
      </c>
      <c r="W46" s="348" t="e">
        <f>IF(OR(#REF!="Misc. Costs - High Performance",#REF!="High-Performance Interior",#REF!="High-Performance Exterior"),"Y","N")</f>
        <v>#REF!</v>
      </c>
      <c r="X46" s="437" t="e">
        <f>IF(W46="Y",#REF!,0)</f>
        <v>#REF!</v>
      </c>
      <c r="Y46" s="437" t="e">
        <f t="shared" si="0"/>
        <v>#REF!</v>
      </c>
      <c r="Z46" s="437" t="e">
        <f t="shared" si="1"/>
        <v>#REF!</v>
      </c>
      <c r="AA46" s="348" t="e">
        <f>IF(OR(#REF!="Misc. Costs - Interior",#REF!="Misc. Costs - Exterior"),0,1)</f>
        <v>#REF!</v>
      </c>
      <c r="AB46" s="437" t="e">
        <f>IF(OR(A22&lt;&gt;"",B22&lt;&gt;"",C22&lt;&gt;"",#REF!&lt;&gt;"",#REF!&lt;&gt;"",#REF!&lt;&gt;"",#REF!&lt;&gt;""),"ACTIVE","")</f>
        <v>#REF!</v>
      </c>
    </row>
    <row r="47" spans="1:28" s="348" customFormat="1">
      <c r="A47" s="1071" t="s">
        <v>592</v>
      </c>
      <c r="B47" s="472"/>
      <c r="C47" s="473"/>
      <c r="D47" s="1068"/>
      <c r="E47" s="1104"/>
      <c r="F47" s="434"/>
      <c r="G47" s="434"/>
      <c r="H47" s="438"/>
      <c r="I47" s="438"/>
      <c r="J47" s="439"/>
      <c r="K47" s="437"/>
      <c r="L47" s="437"/>
      <c r="M47" s="437"/>
      <c r="N47" s="437"/>
      <c r="O47" s="288"/>
      <c r="P47" s="434"/>
      <c r="Q47" s="434"/>
      <c r="R47" s="434"/>
      <c r="S47" s="440">
        <f>IF(ISERROR(H47*VLOOKUP(O47,[5]!PV,4,FALSE)+R47*VLOOKUP(O47,[5]!PV,2,FALSE)),0,H47*VLOOKUP(O47,[5]!PV,4,FALSE)+R47*VLOOKUP(O47,[5]!PV,2,FALSE))</f>
        <v>0</v>
      </c>
      <c r="T47" s="434" t="e">
        <f>IF(AND(#REF!="New Fixtures",#REF!&gt;0,OR(#REF!="Standard Interior",#REF!="High-Performance Interior")),#REF!,0)</f>
        <v>#REF!</v>
      </c>
      <c r="U47" s="434" t="e">
        <f>IF(AND(OR(#REF!="Standard Interior",#REF!="High-Performance Interior"),(NOT(OR(#REF!="Misc. Costs - Standard",#REF!="Misc. Costs - High Performance")))),#REF!,0)</f>
        <v>#REF!</v>
      </c>
      <c r="V47" s="441" t="e">
        <f>IF(OR(#REF!="Standard Interior",#REF!="High-Performance Interior"),#REF!*#REF!,0)</f>
        <v>#REF!</v>
      </c>
      <c r="W47" s="348" t="e">
        <f>IF(OR(#REF!="Misc. Costs - High Performance",#REF!="High-Performance Interior",#REF!="High-Performance Exterior"),"Y","N")</f>
        <v>#REF!</v>
      </c>
      <c r="X47" s="437" t="e">
        <f>IF(W47="Y",#REF!,0)</f>
        <v>#REF!</v>
      </c>
      <c r="Y47" s="437" t="e">
        <f t="shared" si="0"/>
        <v>#REF!</v>
      </c>
      <c r="Z47" s="437" t="e">
        <f t="shared" si="1"/>
        <v>#REF!</v>
      </c>
      <c r="AA47" s="348" t="e">
        <f>IF(OR(#REF!="Misc. Costs - Interior",#REF!="Misc. Costs - Exterior"),0,1)</f>
        <v>#REF!</v>
      </c>
      <c r="AB47" s="437" t="e">
        <f>IF(OR(A23&lt;&gt;"",#REF!&lt;&gt;"",C23&lt;&gt;"",B23&lt;&gt;"",#REF!&lt;&gt;"",#REF!&lt;&gt;"",#REF!&lt;&gt;""),"ACTIVE","")</f>
        <v>#REF!</v>
      </c>
    </row>
    <row r="48" spans="1:28" s="348" customFormat="1">
      <c r="A48" s="1071"/>
      <c r="B48" s="472"/>
      <c r="C48" s="473"/>
      <c r="D48" s="1068"/>
      <c r="E48" s="1104"/>
      <c r="F48" s="434"/>
      <c r="G48" s="434"/>
      <c r="H48" s="438"/>
      <c r="I48" s="438"/>
      <c r="J48" s="439"/>
      <c r="K48" s="437"/>
      <c r="L48" s="437"/>
      <c r="M48" s="437"/>
      <c r="N48" s="437"/>
      <c r="O48" s="288"/>
      <c r="P48" s="434"/>
      <c r="Q48" s="434"/>
      <c r="R48" s="434"/>
      <c r="S48" s="440">
        <f>IF(ISERROR(H48*VLOOKUP(O48,[5]!PV,4,FALSE)+R48*VLOOKUP(O48,[5]!PV,2,FALSE)),0,H48*VLOOKUP(O48,[5]!PV,4,FALSE)+R48*VLOOKUP(O48,[5]!PV,2,FALSE))</f>
        <v>0</v>
      </c>
      <c r="T48" s="434" t="e">
        <f>IF(AND(#REF!="New Fixtures",#REF!&gt;0,OR(#REF!="Standard Interior",#REF!="High-Performance Interior")),#REF!,0)</f>
        <v>#REF!</v>
      </c>
      <c r="U48" s="434" t="e">
        <f>IF(AND(OR(#REF!="Standard Interior",#REF!="High-Performance Interior"),(NOT(OR(#REF!="Misc. Costs - Standard",#REF!="Misc. Costs - High Performance")))),#REF!,0)</f>
        <v>#REF!</v>
      </c>
      <c r="V48" s="441" t="e">
        <f>IF(OR(#REF!="Standard Interior",#REF!="High-Performance Interior"),#REF!*#REF!,0)</f>
        <v>#REF!</v>
      </c>
      <c r="W48" s="348" t="e">
        <f>IF(OR(#REF!="Misc. Costs - High Performance",#REF!="High-Performance Interior",#REF!="High-Performance Exterior"),"Y","N")</f>
        <v>#REF!</v>
      </c>
      <c r="X48" s="437" t="e">
        <f>IF(W48="Y",#REF!,0)</f>
        <v>#REF!</v>
      </c>
      <c r="Y48" s="437" t="e">
        <f t="shared" si="0"/>
        <v>#REF!</v>
      </c>
      <c r="Z48" s="437" t="e">
        <f t="shared" si="1"/>
        <v>#REF!</v>
      </c>
      <c r="AA48" s="348" t="e">
        <f>IF(OR(#REF!="Misc. Costs - Interior",#REF!="Misc. Costs - Exterior"),0,1)</f>
        <v>#REF!</v>
      </c>
      <c r="AB48" s="437" t="e">
        <f>IF(OR(A24&lt;&gt;"",#REF!&lt;&gt;"",C24&lt;&gt;"",B24&lt;&gt;"",#REF!&lt;&gt;"",#REF!&lt;&gt;"",#REF!&lt;&gt;""),"ACTIVE","")</f>
        <v>#REF!</v>
      </c>
    </row>
    <row r="49" spans="1:28" s="348" customFormat="1">
      <c r="A49" s="1071"/>
      <c r="B49" s="474"/>
      <c r="C49" s="475"/>
      <c r="D49" s="1068"/>
      <c r="E49" s="1104"/>
      <c r="F49" s="434"/>
      <c r="G49" s="434"/>
      <c r="H49" s="438"/>
      <c r="I49" s="438"/>
      <c r="J49" s="439"/>
      <c r="K49" s="437"/>
      <c r="L49" s="437"/>
      <c r="M49" s="437"/>
      <c r="N49" s="437"/>
      <c r="O49" s="288"/>
      <c r="P49" s="434"/>
      <c r="Q49" s="434"/>
      <c r="R49" s="434"/>
      <c r="S49" s="440">
        <f>IF(ISERROR(H49*VLOOKUP(O49,[5]!PV,4,FALSE)+R49*VLOOKUP(O49,[5]!PV,2,FALSE)),0,H49*VLOOKUP(O49,[5]!PV,4,FALSE)+R49*VLOOKUP(O49,[5]!PV,2,FALSE))</f>
        <v>0</v>
      </c>
      <c r="T49" s="434" t="e">
        <f>IF(AND(#REF!="New Fixtures",#REF!&gt;0,OR(#REF!="Standard Interior",#REF!="High-Performance Interior")),#REF!,0)</f>
        <v>#REF!</v>
      </c>
      <c r="U49" s="434" t="e">
        <f>IF(AND(OR(#REF!="Standard Interior",#REF!="High-Performance Interior"),(NOT(OR(#REF!="Misc. Costs - Standard",#REF!="Misc. Costs - High Performance")))),#REF!,0)</f>
        <v>#REF!</v>
      </c>
      <c r="V49" s="441" t="e">
        <f>IF(OR(#REF!="Standard Interior",#REF!="High-Performance Interior"),#REF!*#REF!,0)</f>
        <v>#REF!</v>
      </c>
      <c r="W49" s="348" t="e">
        <f>IF(OR(#REF!="Misc. Costs - High Performance",#REF!="High-Performance Interior",#REF!="High-Performance Exterior"),"Y","N")</f>
        <v>#REF!</v>
      </c>
      <c r="X49" s="437" t="e">
        <f>IF(W49="Y",#REF!,0)</f>
        <v>#REF!</v>
      </c>
      <c r="Y49" s="437" t="e">
        <f t="shared" si="0"/>
        <v>#REF!</v>
      </c>
      <c r="Z49" s="437" t="e">
        <f t="shared" si="1"/>
        <v>#REF!</v>
      </c>
      <c r="AA49" s="348" t="e">
        <f>IF(OR(#REF!="Misc. Costs - Interior",#REF!="Misc. Costs - Exterior"),0,1)</f>
        <v>#REF!</v>
      </c>
      <c r="AB49" s="437" t="e">
        <f>IF(OR(A25&lt;&gt;"",#REF!&lt;&gt;"",C25&lt;&gt;"",B25&lt;&gt;"",#REF!&lt;&gt;"",#REF!&lt;&gt;"",#REF!&lt;&gt;""),"ACTIVE","")</f>
        <v>#REF!</v>
      </c>
    </row>
    <row r="50" spans="1:28" s="348" customFormat="1">
      <c r="A50" s="1071"/>
      <c r="B50" s="474"/>
      <c r="C50" s="475"/>
      <c r="D50" s="1068"/>
      <c r="E50" s="1104"/>
      <c r="F50" s="434"/>
      <c r="G50" s="434"/>
      <c r="H50" s="438"/>
      <c r="I50" s="438"/>
      <c r="J50" s="439"/>
      <c r="K50" s="437"/>
      <c r="L50" s="437"/>
      <c r="M50" s="437"/>
      <c r="N50" s="437"/>
      <c r="O50" s="288"/>
      <c r="P50" s="434"/>
      <c r="Q50" s="434"/>
      <c r="R50" s="434"/>
      <c r="S50" s="440">
        <f>IF(ISERROR(H50*VLOOKUP(O50,[5]!PV,4,FALSE)+R50*VLOOKUP(O50,[5]!PV,2,FALSE)),0,H50*VLOOKUP(O50,[5]!PV,4,FALSE)+R50*VLOOKUP(O50,[5]!PV,2,FALSE))</f>
        <v>0</v>
      </c>
      <c r="T50" s="434" t="e">
        <f>IF(AND(#REF!="New Fixtures",#REF!&gt;0,OR(#REF!="Standard Interior",#REF!="High-Performance Interior")),#REF!,0)</f>
        <v>#REF!</v>
      </c>
      <c r="U50" s="434" t="e">
        <f>IF(AND(OR(#REF!="Standard Interior",#REF!="High-Performance Interior"),(NOT(OR(#REF!="Misc. Costs - Standard",#REF!="Misc. Costs - High Performance")))),#REF!,0)</f>
        <v>#REF!</v>
      </c>
      <c r="V50" s="441" t="e">
        <f>IF(OR(#REF!="Standard Interior",#REF!="High-Performance Interior"),#REF!*#REF!,0)</f>
        <v>#REF!</v>
      </c>
      <c r="W50" s="348" t="e">
        <f>IF(OR(#REF!="Misc. Costs - High Performance",#REF!="High-Performance Interior",#REF!="High-Performance Exterior"),"Y","N")</f>
        <v>#REF!</v>
      </c>
      <c r="X50" s="437" t="e">
        <f>IF(W50="Y",#REF!,0)</f>
        <v>#REF!</v>
      </c>
      <c r="Y50" s="437" t="e">
        <f t="shared" si="0"/>
        <v>#REF!</v>
      </c>
      <c r="Z50" s="437" t="e">
        <f t="shared" si="1"/>
        <v>#REF!</v>
      </c>
      <c r="AA50" s="348" t="e">
        <f>IF(OR(#REF!="Misc. Costs - Interior",#REF!="Misc. Costs - Exterior"),0,1)</f>
        <v>#REF!</v>
      </c>
      <c r="AB50" s="437" t="e">
        <f>IF(OR(A26&lt;&gt;"",#REF!&lt;&gt;"",C26&lt;&gt;"",B26&lt;&gt;"",#REF!&lt;&gt;"",#REF!&lt;&gt;"",#REF!&lt;&gt;""),"ACTIVE","")</f>
        <v>#REF!</v>
      </c>
    </row>
    <row r="51" spans="1:28" s="348" customFormat="1">
      <c r="A51" s="1071"/>
      <c r="B51" s="474"/>
      <c r="C51" s="475"/>
      <c r="D51" s="1068"/>
      <c r="E51" s="1104"/>
      <c r="F51" s="434"/>
      <c r="G51" s="434"/>
      <c r="H51" s="438"/>
      <c r="I51" s="438"/>
      <c r="J51" s="439"/>
      <c r="K51" s="437"/>
      <c r="L51" s="437"/>
      <c r="M51" s="437"/>
      <c r="N51" s="437"/>
      <c r="O51" s="288"/>
      <c r="P51" s="434"/>
      <c r="Q51" s="434"/>
      <c r="R51" s="434"/>
      <c r="S51" s="440">
        <f>IF(ISERROR(H51*VLOOKUP(O51,[5]!PV,4,FALSE)+R51*VLOOKUP(O51,[5]!PV,2,FALSE)),0,H51*VLOOKUP(O51,[5]!PV,4,FALSE)+R51*VLOOKUP(O51,[5]!PV,2,FALSE))</f>
        <v>0</v>
      </c>
      <c r="T51" s="434" t="e">
        <f>IF(AND(#REF!="New Fixtures",#REF!&gt;0,OR(#REF!="Standard Interior",#REF!="High-Performance Interior")),#REF!,0)</f>
        <v>#REF!</v>
      </c>
      <c r="U51" s="434" t="e">
        <f>IF(AND(OR(#REF!="Standard Interior",#REF!="High-Performance Interior"),(NOT(OR(#REF!="Misc. Costs - Standard",#REF!="Misc. Costs - High Performance")))),#REF!,0)</f>
        <v>#REF!</v>
      </c>
      <c r="V51" s="441" t="e">
        <f>IF(OR(#REF!="Standard Interior",#REF!="High-Performance Interior"),#REF!*#REF!,0)</f>
        <v>#REF!</v>
      </c>
      <c r="W51" s="348" t="e">
        <f>IF(OR(#REF!="Misc. Costs - High Performance",#REF!="High-Performance Interior",#REF!="High-Performance Exterior"),"Y","N")</f>
        <v>#REF!</v>
      </c>
      <c r="X51" s="437" t="e">
        <f>IF(W51="Y",#REF!,0)</f>
        <v>#REF!</v>
      </c>
      <c r="Y51" s="437" t="e">
        <f t="shared" si="0"/>
        <v>#REF!</v>
      </c>
      <c r="Z51" s="437" t="e">
        <f t="shared" si="1"/>
        <v>#REF!</v>
      </c>
      <c r="AA51" s="348" t="e">
        <f>IF(OR(#REF!="Misc. Costs - Interior",#REF!="Misc. Costs - Exterior"),0,1)</f>
        <v>#REF!</v>
      </c>
      <c r="AB51" s="437" t="e">
        <f>IF(OR(A27&lt;&gt;"",#REF!&lt;&gt;"",C27&lt;&gt;"",B27&lt;&gt;"",#REF!&lt;&gt;"",#REF!&lt;&gt;"",#REF!&lt;&gt;""),"ACTIVE","")</f>
        <v>#REF!</v>
      </c>
    </row>
    <row r="52" spans="1:28" s="348" customFormat="1">
      <c r="A52" s="1071"/>
      <c r="B52" s="474"/>
      <c r="C52" s="475"/>
      <c r="D52" s="1068"/>
      <c r="E52" s="1104"/>
      <c r="F52" s="434"/>
      <c r="G52" s="434"/>
      <c r="H52" s="438"/>
      <c r="I52" s="438"/>
      <c r="J52" s="439"/>
      <c r="K52" s="437"/>
      <c r="L52" s="437"/>
      <c r="M52" s="437"/>
      <c r="N52" s="437"/>
      <c r="O52" s="288"/>
      <c r="P52" s="434"/>
      <c r="Q52" s="434"/>
      <c r="R52" s="434"/>
      <c r="S52" s="440">
        <f>IF(ISERROR(H52*VLOOKUP(O52,[5]!PV,4,FALSE)+R52*VLOOKUP(O52,[5]!PV,2,FALSE)),0,H52*VLOOKUP(O52,[5]!PV,4,FALSE)+R52*VLOOKUP(O52,[5]!PV,2,FALSE))</f>
        <v>0</v>
      </c>
      <c r="T52" s="434" t="e">
        <f>IF(AND(#REF!="New Fixtures",#REF!&gt;0,OR(#REF!="Standard Interior",#REF!="High-Performance Interior")),#REF!,0)</f>
        <v>#REF!</v>
      </c>
      <c r="U52" s="434" t="e">
        <f>IF(AND(OR(#REF!="Standard Interior",#REF!="High-Performance Interior"),(NOT(OR(#REF!="Misc. Costs - Standard",#REF!="Misc. Costs - High Performance")))),#REF!,0)</f>
        <v>#REF!</v>
      </c>
      <c r="V52" s="441" t="e">
        <f>IF(OR(#REF!="Standard Interior",#REF!="High-Performance Interior"),#REF!*#REF!,0)</f>
        <v>#REF!</v>
      </c>
      <c r="W52" s="348" t="e">
        <f>IF(OR(#REF!="Misc. Costs - High Performance",#REF!="High-Performance Interior",#REF!="High-Performance Exterior"),"Y","N")</f>
        <v>#REF!</v>
      </c>
      <c r="X52" s="437" t="e">
        <f>IF(W52="Y",#REF!,0)</f>
        <v>#REF!</v>
      </c>
      <c r="Y52" s="437" t="e">
        <f t="shared" si="0"/>
        <v>#REF!</v>
      </c>
      <c r="Z52" s="437" t="e">
        <f t="shared" si="1"/>
        <v>#REF!</v>
      </c>
      <c r="AA52" s="348" t="e">
        <f>IF(OR(#REF!="Misc. Costs - Interior",#REF!="Misc. Costs - Exterior"),0,1)</f>
        <v>#REF!</v>
      </c>
      <c r="AB52" s="437" t="e">
        <f>IF(OR(A28&lt;&gt;"",#REF!&lt;&gt;"",C28&lt;&gt;"",B28&lt;&gt;"",#REF!&lt;&gt;"",#REF!&lt;&gt;"",#REF!&lt;&gt;""),"ACTIVE","")</f>
        <v>#REF!</v>
      </c>
    </row>
    <row r="53" spans="1:28" s="348" customFormat="1">
      <c r="A53" s="1071"/>
      <c r="B53" s="474"/>
      <c r="C53" s="475"/>
      <c r="D53" s="1068"/>
      <c r="E53" s="1086"/>
      <c r="F53" s="434"/>
      <c r="G53" s="434"/>
      <c r="H53" s="438"/>
      <c r="I53" s="438"/>
      <c r="J53" s="439"/>
      <c r="K53" s="437"/>
      <c r="L53" s="437"/>
      <c r="M53" s="437"/>
      <c r="N53" s="437"/>
      <c r="O53" s="288"/>
      <c r="P53" s="434"/>
      <c r="Q53" s="434"/>
      <c r="R53" s="434"/>
      <c r="S53" s="440"/>
      <c r="T53" s="434"/>
      <c r="U53" s="434"/>
      <c r="V53" s="441"/>
      <c r="X53" s="437"/>
      <c r="Y53" s="437"/>
      <c r="Z53" s="437"/>
      <c r="AB53" s="437"/>
    </row>
    <row r="54" spans="1:28" s="348" customFormat="1">
      <c r="A54" s="1071"/>
      <c r="B54" s="476"/>
      <c r="C54" s="477"/>
      <c r="D54" s="1068"/>
      <c r="E54" s="1086"/>
      <c r="F54" s="434"/>
      <c r="G54" s="434"/>
      <c r="H54" s="438"/>
      <c r="I54" s="438"/>
      <c r="J54" s="439"/>
      <c r="K54" s="437"/>
      <c r="L54" s="437"/>
      <c r="M54" s="437"/>
      <c r="N54" s="437"/>
      <c r="O54" s="288"/>
      <c r="P54" s="434"/>
      <c r="Q54" s="434"/>
      <c r="R54" s="434"/>
      <c r="S54" s="440">
        <f>IF(ISERROR(H54*VLOOKUP(O54,[5]!PV,4,FALSE)+R54*VLOOKUP(O54,[5]!PV,2,FALSE)),0,H54*VLOOKUP(O54,[5]!PV,4,FALSE)+R54*VLOOKUP(O54,[5]!PV,2,FALSE))</f>
        <v>0</v>
      </c>
      <c r="T54" s="434" t="e">
        <f>IF(AND(#REF!="New Fixtures",#REF!&gt;0,OR(#REF!="Standard Interior",#REF!="High-Performance Interior")),#REF!,0)</f>
        <v>#REF!</v>
      </c>
      <c r="U54" s="434" t="e">
        <f>IF(AND(OR(#REF!="Standard Interior",#REF!="High-Performance Interior"),(NOT(OR(#REF!="Misc. Costs - Standard",#REF!="Misc. Costs - High Performance")))),#REF!,0)</f>
        <v>#REF!</v>
      </c>
      <c r="V54" s="441" t="e">
        <f>IF(OR(#REF!="Standard Interior",#REF!="High-Performance Interior"),#REF!*#REF!,0)</f>
        <v>#REF!</v>
      </c>
      <c r="W54" s="348" t="e">
        <f>IF(OR(#REF!="Misc. Costs - High Performance",#REF!="High-Performance Interior",#REF!="High-Performance Exterior"),"Y","N")</f>
        <v>#REF!</v>
      </c>
      <c r="X54" s="437" t="e">
        <f>IF(W54="Y",#REF!,0)</f>
        <v>#REF!</v>
      </c>
      <c r="Y54" s="437" t="e">
        <f t="shared" si="0"/>
        <v>#REF!</v>
      </c>
      <c r="Z54" s="437" t="e">
        <f t="shared" si="1"/>
        <v>#REF!</v>
      </c>
      <c r="AA54" s="348" t="e">
        <f>IF(OR(#REF!="Misc. Costs - Interior",#REF!="Misc. Costs - Exterior"),0,1)</f>
        <v>#REF!</v>
      </c>
      <c r="AB54" s="437" t="e">
        <f>IF(OR(A29&lt;&gt;"",#REF!&lt;&gt;"",C29&lt;&gt;"",B29&lt;&gt;"",#REF!&lt;&gt;"",#REF!&lt;&gt;"",#REF!&lt;&gt;""),"ACTIVE","")</f>
        <v>#REF!</v>
      </c>
    </row>
    <row r="55" spans="1:28" s="348" customFormat="1">
      <c r="A55" s="1071" t="s">
        <v>593</v>
      </c>
      <c r="B55" s="476"/>
      <c r="C55" s="477"/>
      <c r="D55" s="1068"/>
      <c r="E55" s="1086"/>
      <c r="F55" s="434"/>
      <c r="G55" s="434"/>
      <c r="H55" s="438"/>
      <c r="I55" s="438"/>
      <c r="J55" s="439"/>
      <c r="K55" s="437"/>
      <c r="L55" s="437"/>
      <c r="M55" s="437"/>
      <c r="N55" s="437"/>
      <c r="O55" s="288"/>
      <c r="P55" s="434"/>
      <c r="Q55" s="434"/>
      <c r="R55" s="434"/>
      <c r="S55" s="440">
        <f>IF(ISERROR(H55*VLOOKUP(O55,[5]!PV,4,FALSE)+R55*VLOOKUP(O55,[5]!PV,2,FALSE)),0,H55*VLOOKUP(O55,[5]!PV,4,FALSE)+R55*VLOOKUP(O55,[5]!PV,2,FALSE))</f>
        <v>0</v>
      </c>
      <c r="T55" s="434" t="e">
        <f>IF(AND(#REF!="New Fixtures",#REF!&gt;0,OR(#REF!="Standard Interior",#REF!="High-Performance Interior")),#REF!,0)</f>
        <v>#REF!</v>
      </c>
      <c r="U55" s="434" t="e">
        <f>IF(AND(OR(#REF!="Standard Interior",#REF!="High-Performance Interior"),(NOT(OR(#REF!="Misc. Costs - Standard",#REF!="Misc. Costs - High Performance")))),#REF!,0)</f>
        <v>#REF!</v>
      </c>
      <c r="V55" s="441" t="e">
        <f>IF(OR(#REF!="Standard Interior",#REF!="High-Performance Interior"),#REF!*#REF!,0)</f>
        <v>#REF!</v>
      </c>
      <c r="W55" s="348" t="e">
        <f>IF(OR(#REF!="Misc. Costs - High Performance",#REF!="High-Performance Interior",#REF!="High-Performance Exterior"),"Y","N")</f>
        <v>#REF!</v>
      </c>
      <c r="X55" s="437" t="e">
        <f>IF(W55="Y",#REF!,0)</f>
        <v>#REF!</v>
      </c>
      <c r="Y55" s="437" t="e">
        <f t="shared" si="0"/>
        <v>#REF!</v>
      </c>
      <c r="Z55" s="437" t="e">
        <f t="shared" si="1"/>
        <v>#REF!</v>
      </c>
      <c r="AA55" s="348" t="e">
        <f>IF(OR(#REF!="Misc. Costs - Interior",#REF!="Misc. Costs - Exterior"),0,1)</f>
        <v>#REF!</v>
      </c>
      <c r="AB55" s="437" t="e">
        <f>IF(OR(A30&lt;&gt;"",#REF!&lt;&gt;"",C30&lt;&gt;"",B30&lt;&gt;"",#REF!&lt;&gt;"",#REF!&lt;&gt;"",#REF!&lt;&gt;""),"ACTIVE","")</f>
        <v>#REF!</v>
      </c>
    </row>
    <row r="56" spans="1:28" s="348" customFormat="1" ht="25.5" thickBot="1">
      <c r="A56" s="1072" t="s">
        <v>594</v>
      </c>
      <c r="B56" s="478"/>
      <c r="C56" s="479"/>
      <c r="D56" s="1068"/>
      <c r="E56" s="1080"/>
      <c r="F56" s="434"/>
      <c r="G56" s="434"/>
      <c r="H56" s="438"/>
      <c r="I56" s="438"/>
      <c r="J56" s="439"/>
      <c r="K56" s="437"/>
      <c r="L56" s="437"/>
      <c r="M56" s="437"/>
      <c r="N56" s="437"/>
      <c r="O56" s="288"/>
      <c r="P56" s="434"/>
      <c r="Q56" s="434"/>
      <c r="R56" s="434"/>
      <c r="S56" s="440">
        <f>IF(ISERROR(H56*VLOOKUP(O56,[5]!PV,4,FALSE)+R56*VLOOKUP(O56,[5]!PV,2,FALSE)),0,H56*VLOOKUP(O56,[5]!PV,4,FALSE)+R56*VLOOKUP(O56,[5]!PV,2,FALSE))</f>
        <v>0</v>
      </c>
      <c r="T56" s="434" t="e">
        <f>IF(AND(#REF!="New Fixtures",#REF!&gt;0,OR(#REF!="Standard Interior",#REF!="High-Performance Interior")),#REF!,0)</f>
        <v>#REF!</v>
      </c>
      <c r="U56" s="434" t="e">
        <f>IF(AND(OR(#REF!="Standard Interior",#REF!="High-Performance Interior"),(NOT(OR(#REF!="Misc. Costs - Standard",#REF!="Misc. Costs - High Performance")))),#REF!,0)</f>
        <v>#REF!</v>
      </c>
      <c r="V56" s="441" t="e">
        <f>IF(OR(#REF!="Standard Interior",#REF!="High-Performance Interior"),#REF!*#REF!,0)</f>
        <v>#REF!</v>
      </c>
      <c r="W56" s="348" t="e">
        <f>IF(OR(#REF!="Misc. Costs - High Performance",#REF!="High-Performance Interior",#REF!="High-Performance Exterior"),"Y","N")</f>
        <v>#REF!</v>
      </c>
      <c r="X56" s="437" t="e">
        <f>IF(W56="Y",#REF!,0)</f>
        <v>#REF!</v>
      </c>
      <c r="Y56" s="437" t="e">
        <f t="shared" si="0"/>
        <v>#REF!</v>
      </c>
      <c r="Z56" s="437" t="e">
        <f t="shared" si="1"/>
        <v>#REF!</v>
      </c>
      <c r="AA56" s="348" t="e">
        <f>IF(OR(#REF!="Misc. Costs - Interior",#REF!="Misc. Costs - Exterior"),0,1)</f>
        <v>#REF!</v>
      </c>
      <c r="AB56" s="437" t="e">
        <f>IF(OR(A31&lt;&gt;"",B31&lt;&gt;"",C31&lt;&gt;"",#REF!&lt;&gt;"",#REF!&lt;&gt;"",#REF!&lt;&gt;"",#REF!&lt;&gt;""),"ACTIVE","")</f>
        <v>#REF!</v>
      </c>
    </row>
    <row r="57" spans="1:28" s="348" customFormat="1" ht="27.75" customHeight="1" thickBot="1">
      <c r="A57" s="412"/>
      <c r="B57" s="412"/>
      <c r="C57" s="1051"/>
      <c r="D57" s="1080"/>
      <c r="E57" s="117"/>
      <c r="F57" s="434"/>
      <c r="G57" s="434"/>
      <c r="H57" s="438"/>
      <c r="I57" s="438"/>
      <c r="J57" s="439"/>
      <c r="K57" s="437"/>
      <c r="L57" s="437"/>
      <c r="M57" s="437"/>
      <c r="N57" s="437"/>
      <c r="O57" s="288"/>
      <c r="P57" s="434"/>
      <c r="Q57" s="434"/>
      <c r="R57" s="434"/>
      <c r="S57" s="440">
        <f>IF(ISERROR(H57*VLOOKUP(O57,[5]!PV,4,FALSE)+R57*VLOOKUP(O57,[5]!PV,2,FALSE)),0,H57*VLOOKUP(O57,[5]!PV,4,FALSE)+R57*VLOOKUP(O57,[5]!PV,2,FALSE))</f>
        <v>0</v>
      </c>
      <c r="T57" s="434" t="e">
        <f>IF(AND(#REF!="New Fixtures",#REF!&gt;0,OR(#REF!="Standard Interior",#REF!="High-Performance Interior")),#REF!,0)</f>
        <v>#REF!</v>
      </c>
      <c r="U57" s="434" t="e">
        <f>IF(AND(OR(#REF!="Standard Interior",#REF!="High-Performance Interior"),(NOT(OR(#REF!="Misc. Costs - Standard",#REF!="Misc. Costs - High Performance")))),#REF!,0)</f>
        <v>#REF!</v>
      </c>
      <c r="V57" s="441" t="e">
        <f>IF(OR(#REF!="Standard Interior",#REF!="High-Performance Interior"),#REF!*#REF!,0)</f>
        <v>#REF!</v>
      </c>
      <c r="W57" s="348" t="e">
        <f>IF(OR(#REF!="Misc. Costs - High Performance",#REF!="High-Performance Interior",#REF!="High-Performance Exterior"),"Y","N")</f>
        <v>#REF!</v>
      </c>
      <c r="X57" s="437" t="e">
        <f>IF(W57="Y",#REF!,0)</f>
        <v>#REF!</v>
      </c>
      <c r="Y57" s="437" t="e">
        <f t="shared" si="0"/>
        <v>#REF!</v>
      </c>
      <c r="Z57" s="437" t="e">
        <f t="shared" si="1"/>
        <v>#REF!</v>
      </c>
      <c r="AA57" s="348" t="e">
        <f>IF(OR(#REF!="Misc. Costs - Interior",#REF!="Misc. Costs - Exterior"),0,1)</f>
        <v>#REF!</v>
      </c>
      <c r="AB57" s="437" t="e">
        <f>IF(OR(A32&lt;&gt;"",B32&lt;&gt;"",C32&lt;&gt;"",#REF!&lt;&gt;"",#REF!&lt;&gt;"",#REF!&lt;&gt;"",#REF!&lt;&gt;""),"ACTIVE","")</f>
        <v>#REF!</v>
      </c>
    </row>
    <row r="58" spans="1:28" s="348" customFormat="1" ht="13.5" thickBot="1">
      <c r="A58" s="1059" t="s">
        <v>595</v>
      </c>
      <c r="B58" s="1091"/>
      <c r="C58" s="117"/>
      <c r="D58" s="117"/>
      <c r="E58" s="1081"/>
      <c r="F58" s="434"/>
      <c r="G58" s="434"/>
      <c r="H58" s="438"/>
      <c r="I58" s="438"/>
      <c r="J58" s="439"/>
      <c r="K58" s="437"/>
      <c r="L58" s="437"/>
      <c r="M58" s="437"/>
      <c r="N58" s="437"/>
      <c r="O58" s="288"/>
      <c r="P58" s="434"/>
      <c r="Q58" s="434"/>
      <c r="R58" s="434"/>
      <c r="S58" s="440">
        <f>IF(ISERROR(H58*VLOOKUP(O58,[5]!PV,4,FALSE)+R58*VLOOKUP(O58,[5]!PV,2,FALSE)),0,H58*VLOOKUP(O58,[5]!PV,4,FALSE)+R58*VLOOKUP(O58,[5]!PV,2,FALSE))</f>
        <v>0</v>
      </c>
      <c r="T58" s="434" t="e">
        <f>IF(AND(#REF!="New Fixtures",#REF!&gt;0,OR(#REF!="Standard Interior",#REF!="High-Performance Interior")),#REF!,0)</f>
        <v>#REF!</v>
      </c>
      <c r="U58" s="434" t="e">
        <f>IF(AND(OR(#REF!="Standard Interior",#REF!="High-Performance Interior"),(NOT(OR(#REF!="Misc. Costs - Standard",#REF!="Misc. Costs - High Performance")))),#REF!,0)</f>
        <v>#REF!</v>
      </c>
      <c r="V58" s="441" t="e">
        <f>IF(OR(#REF!="Standard Interior",#REF!="High-Performance Interior"),#REF!*#REF!,0)</f>
        <v>#REF!</v>
      </c>
      <c r="W58" s="348" t="e">
        <f>IF(OR(#REF!="Misc. Costs - High Performance",#REF!="High-Performance Interior",#REF!="High-Performance Exterior"),"Y","N")</f>
        <v>#REF!</v>
      </c>
      <c r="X58" s="437" t="e">
        <f>IF(W58="Y",#REF!,0)</f>
        <v>#REF!</v>
      </c>
      <c r="Y58" s="437" t="e">
        <f t="shared" si="0"/>
        <v>#REF!</v>
      </c>
      <c r="Z58" s="437" t="e">
        <f t="shared" si="1"/>
        <v>#REF!</v>
      </c>
      <c r="AA58" s="348" t="e">
        <f>IF(OR(#REF!="Misc. Costs - Interior",#REF!="Misc. Costs - Exterior"),0,1)</f>
        <v>#REF!</v>
      </c>
      <c r="AB58" s="437" t="e">
        <f>IF(OR(A33&lt;&gt;"",B33&lt;&gt;"",C33&lt;&gt;"",#REF!&lt;&gt;"",#REF!&lt;&gt;"",#REF!&lt;&gt;"",#REF!&lt;&gt;""),"ACTIVE","")</f>
        <v>#REF!</v>
      </c>
    </row>
    <row r="59" spans="1:28" s="348" customFormat="1" ht="13.5" thickBot="1">
      <c r="A59" s="1061" t="s">
        <v>573</v>
      </c>
      <c r="B59" s="1090"/>
      <c r="C59" s="1081"/>
      <c r="D59" s="1081"/>
      <c r="E59" s="1082"/>
      <c r="F59" s="434"/>
      <c r="G59" s="434"/>
      <c r="H59" s="438"/>
      <c r="I59" s="438"/>
      <c r="J59" s="439"/>
      <c r="K59" s="437"/>
      <c r="L59" s="437"/>
      <c r="M59" s="437"/>
      <c r="N59" s="437"/>
      <c r="O59" s="288"/>
      <c r="P59" s="434"/>
      <c r="Q59" s="434"/>
      <c r="R59" s="434"/>
      <c r="S59" s="440">
        <f>IF(ISERROR(H59*VLOOKUP(O59,[5]!PV,4,FALSE)+R59*VLOOKUP(O59,[5]!PV,2,FALSE)),0,H59*VLOOKUP(O59,[5]!PV,4,FALSE)+R59*VLOOKUP(O59,[5]!PV,2,FALSE))</f>
        <v>0</v>
      </c>
      <c r="T59" s="434" t="e">
        <f>IF(AND(#REF!="New Fixtures",#REF!&gt;0,OR(#REF!="Standard Interior",#REF!="High-Performance Interior")),#REF!,0)</f>
        <v>#REF!</v>
      </c>
      <c r="U59" s="434" t="e">
        <f>IF(AND(OR(#REF!="Standard Interior",#REF!="High-Performance Interior"),(NOT(OR(#REF!="Misc. Costs - Standard",#REF!="Misc. Costs - High Performance")))),#REF!,0)</f>
        <v>#REF!</v>
      </c>
      <c r="V59" s="441" t="e">
        <f>IF(OR(#REF!="Standard Interior",#REF!="High-Performance Interior"),#REF!*#REF!,0)</f>
        <v>#REF!</v>
      </c>
      <c r="W59" s="348" t="e">
        <f>IF(OR(#REF!="Misc. Costs - High Performance",#REF!="High-Performance Interior",#REF!="High-Performance Exterior"),"Y","N")</f>
        <v>#REF!</v>
      </c>
      <c r="X59" s="437" t="e">
        <f>IF(W59="Y",#REF!,0)</f>
        <v>#REF!</v>
      </c>
      <c r="Y59" s="437" t="e">
        <f t="shared" si="0"/>
        <v>#REF!</v>
      </c>
      <c r="Z59" s="437" t="e">
        <f t="shared" si="1"/>
        <v>#REF!</v>
      </c>
      <c r="AA59" s="348" t="e">
        <f>IF(OR(#REF!="Misc. Costs - Interior",#REF!="Misc. Costs - Exterior"),0,1)</f>
        <v>#REF!</v>
      </c>
      <c r="AB59" s="437" t="e">
        <f>IF(OR(A34&lt;&gt;"",B34&lt;&gt;"",C34&lt;&gt;"",#REF!&lt;&gt;"",#REF!&lt;&gt;"",#REF!&lt;&gt;"",#REF!&lt;&gt;""),"ACTIVE","")</f>
        <v>#REF!</v>
      </c>
    </row>
    <row r="60" spans="1:28" s="348" customFormat="1" ht="25.5" customHeight="1">
      <c r="A60" s="1073" t="s">
        <v>809</v>
      </c>
      <c r="B60" s="669"/>
      <c r="C60" s="28"/>
      <c r="D60" s="1082"/>
      <c r="E60" s="108"/>
      <c r="F60" s="434"/>
      <c r="G60" s="434"/>
      <c r="H60" s="438"/>
      <c r="I60" s="438"/>
      <c r="J60" s="439"/>
      <c r="K60" s="437"/>
      <c r="L60" s="437"/>
      <c r="M60" s="437"/>
      <c r="N60" s="437"/>
      <c r="O60" s="288"/>
      <c r="P60" s="434"/>
      <c r="Q60" s="434"/>
      <c r="R60" s="434"/>
      <c r="S60" s="440">
        <f>IF(ISERROR(H60*VLOOKUP(O60,[5]!PV,4,FALSE)+R60*VLOOKUP(O60,[5]!PV,2,FALSE)),0,H60*VLOOKUP(O60,[5]!PV,4,FALSE)+R60*VLOOKUP(O60,[5]!PV,2,FALSE))</f>
        <v>0</v>
      </c>
      <c r="T60" s="434" t="e">
        <f>IF(AND(#REF!="New Fixtures",#REF!&gt;0,OR(#REF!="Standard Interior",#REF!="High-Performance Interior")),#REF!,0)</f>
        <v>#REF!</v>
      </c>
      <c r="U60" s="434" t="e">
        <f>IF(AND(OR(#REF!="Standard Interior",#REF!="High-Performance Interior"),(NOT(OR(#REF!="Misc. Costs - Standard",#REF!="Misc. Costs - High Performance")))),#REF!,0)</f>
        <v>#REF!</v>
      </c>
      <c r="V60" s="441" t="e">
        <f>IF(OR(#REF!="Standard Interior",#REF!="High-Performance Interior"),#REF!*#REF!,0)</f>
        <v>#REF!</v>
      </c>
      <c r="W60" s="348" t="e">
        <f>IF(OR(#REF!="Misc. Costs - High Performance",#REF!="High-Performance Interior",#REF!="High-Performance Exterior"),"Y","N")</f>
        <v>#REF!</v>
      </c>
      <c r="X60" s="437" t="e">
        <f>IF(W60="Y",#REF!,0)</f>
        <v>#REF!</v>
      </c>
      <c r="Y60" s="437" t="e">
        <f t="shared" si="0"/>
        <v>#REF!</v>
      </c>
      <c r="Z60" s="437" t="e">
        <f t="shared" si="1"/>
        <v>#REF!</v>
      </c>
      <c r="AA60" s="348" t="e">
        <f>IF(OR(#REF!="Misc. Costs - Interior",#REF!="Misc. Costs - Exterior"),0,1)</f>
        <v>#REF!</v>
      </c>
      <c r="AB60" s="437" t="e">
        <f>IF(OR(A35&lt;&gt;"",B35&lt;&gt;"",C35&lt;&gt;"",#REF!&lt;&gt;"",#REF!&lt;&gt;"",#REF!&lt;&gt;"",#REF!&lt;&gt;""),"ACTIVE","")</f>
        <v>#REF!</v>
      </c>
    </row>
    <row r="61" spans="1:28" s="348" customFormat="1" ht="13">
      <c r="A61" s="1074" t="s">
        <v>574</v>
      </c>
      <c r="B61" s="669"/>
      <c r="C61" s="28"/>
      <c r="D61" s="108"/>
      <c r="E61" s="1042"/>
      <c r="F61" s="434"/>
      <c r="G61" s="434"/>
      <c r="H61" s="438"/>
      <c r="I61" s="438"/>
      <c r="J61" s="439"/>
      <c r="K61" s="437"/>
      <c r="L61" s="437"/>
      <c r="M61" s="437"/>
      <c r="N61" s="437"/>
      <c r="O61" s="288"/>
      <c r="P61" s="434"/>
      <c r="Q61" s="434"/>
      <c r="R61" s="434"/>
      <c r="S61" s="440">
        <f>IF(ISERROR(H61*VLOOKUP(O61,[5]!PV,4,FALSE)+R61*VLOOKUP(O61,[5]!PV,2,FALSE)),0,H61*VLOOKUP(O61,[5]!PV,4,FALSE)+R61*VLOOKUP(O61,[5]!PV,2,FALSE))</f>
        <v>0</v>
      </c>
      <c r="T61" s="434" t="e">
        <f>IF(AND(#REF!="New Fixtures",#REF!&gt;0,OR(#REF!="Standard Interior",#REF!="High-Performance Interior")),#REF!,0)</f>
        <v>#REF!</v>
      </c>
      <c r="U61" s="434" t="e">
        <f>IF(AND(OR(#REF!="Standard Interior",#REF!="High-Performance Interior"),(NOT(OR(#REF!="Misc. Costs - Standard",#REF!="Misc. Costs - High Performance")))),#REF!,0)</f>
        <v>#REF!</v>
      </c>
      <c r="V61" s="441" t="e">
        <f>IF(OR(#REF!="Standard Interior",#REF!="High-Performance Interior"),#REF!*#REF!,0)</f>
        <v>#REF!</v>
      </c>
      <c r="W61" s="348" t="e">
        <f>IF(OR(#REF!="Misc. Costs - High Performance",#REF!="High-Performance Interior",#REF!="High-Performance Exterior"),"Y","N")</f>
        <v>#REF!</v>
      </c>
      <c r="X61" s="437" t="e">
        <f>IF(W61="Y",#REF!,0)</f>
        <v>#REF!</v>
      </c>
      <c r="Y61" s="437" t="e">
        <f t="shared" si="0"/>
        <v>#REF!</v>
      </c>
      <c r="Z61" s="437" t="e">
        <f t="shared" si="1"/>
        <v>#REF!</v>
      </c>
      <c r="AA61" s="348" t="e">
        <f>IF(OR(#REF!="Misc. Costs - Interior",#REF!="Misc. Costs - Exterior"),0,1)</f>
        <v>#REF!</v>
      </c>
      <c r="AB61" s="437" t="e">
        <f>IF(OR(A36&lt;&gt;"",B36&lt;&gt;"",C36&lt;&gt;"",#REF!&lt;&gt;"",#REF!&lt;&gt;"",#REF!&lt;&gt;"",#REF!&lt;&gt;""),"ACTIVE","")</f>
        <v>#REF!</v>
      </c>
    </row>
    <row r="62" spans="1:28" s="348" customFormat="1" ht="13">
      <c r="A62" s="1073" t="s">
        <v>575</v>
      </c>
      <c r="B62" s="669"/>
      <c r="C62" s="28"/>
      <c r="D62" s="1042"/>
      <c r="E62" s="1083"/>
      <c r="F62" s="434"/>
      <c r="G62" s="434"/>
      <c r="H62" s="438"/>
      <c r="I62" s="438"/>
      <c r="J62" s="439"/>
      <c r="K62" s="437"/>
      <c r="L62" s="437"/>
      <c r="M62" s="437"/>
      <c r="N62" s="437"/>
      <c r="O62" s="288"/>
      <c r="P62" s="434"/>
      <c r="Q62" s="434"/>
      <c r="R62" s="434"/>
      <c r="S62" s="440">
        <f>IF(ISERROR(H62*VLOOKUP(O62,[5]!PV,4,FALSE)+R62*VLOOKUP(O62,[5]!PV,2,FALSE)),0,H62*VLOOKUP(O62,[5]!PV,4,FALSE)+R62*VLOOKUP(O62,[5]!PV,2,FALSE))</f>
        <v>0</v>
      </c>
      <c r="T62" s="434" t="e">
        <f>IF(AND(#REF!="New Fixtures",#REF!&gt;0,OR(#REF!="Standard Interior",#REF!="High-Performance Interior")),#REF!,0)</f>
        <v>#REF!</v>
      </c>
      <c r="U62" s="434" t="e">
        <f>IF(AND(OR(#REF!="Standard Interior",#REF!="High-Performance Interior"),(NOT(OR(#REF!="Misc. Costs - Standard",#REF!="Misc. Costs - High Performance")))),#REF!,0)</f>
        <v>#REF!</v>
      </c>
      <c r="V62" s="441" t="e">
        <f>IF(OR(#REF!="Standard Interior",#REF!="High-Performance Interior"),#REF!*#REF!,0)</f>
        <v>#REF!</v>
      </c>
      <c r="W62" s="348" t="e">
        <f>IF(OR(#REF!="Misc. Costs - High Performance",#REF!="High-Performance Interior",#REF!="High-Performance Exterior"),"Y","N")</f>
        <v>#REF!</v>
      </c>
      <c r="X62" s="437" t="e">
        <f>IF(W62="Y",#REF!,0)</f>
        <v>#REF!</v>
      </c>
      <c r="Y62" s="437" t="e">
        <f t="shared" si="0"/>
        <v>#REF!</v>
      </c>
      <c r="Z62" s="437" t="e">
        <f t="shared" si="1"/>
        <v>#REF!</v>
      </c>
      <c r="AA62" s="348" t="e">
        <f>IF(OR(#REF!="Misc. Costs - Interior",#REF!="Misc. Costs - Exterior"),0,1)</f>
        <v>#REF!</v>
      </c>
      <c r="AB62" s="437" t="e">
        <f>IF(OR(A37&lt;&gt;"",B37&lt;&gt;"",C37&lt;&gt;"",#REF!&lt;&gt;"",#REF!&lt;&gt;"",#REF!&lt;&gt;"",#REF!&lt;&gt;""),"ACTIVE","")</f>
        <v>#REF!</v>
      </c>
    </row>
    <row r="63" spans="1:28" s="348" customFormat="1" ht="13">
      <c r="A63" s="1073" t="s">
        <v>806</v>
      </c>
      <c r="B63" s="670"/>
      <c r="C63" s="1084"/>
      <c r="D63" s="1083"/>
      <c r="E63" s="28"/>
      <c r="G63" s="434"/>
      <c r="H63" s="438"/>
      <c r="I63" s="438"/>
      <c r="J63" s="439"/>
      <c r="K63" s="437"/>
      <c r="L63" s="437"/>
      <c r="M63" s="437"/>
      <c r="N63" s="437"/>
      <c r="O63" s="288"/>
      <c r="P63" s="434"/>
      <c r="Q63" s="434"/>
      <c r="R63" s="434"/>
      <c r="S63" s="440">
        <f>IF(ISERROR(H63*VLOOKUP(O63,[5]!PV,4,FALSE)+R63*VLOOKUP(O63,[5]!PV,2,FALSE)),0,H63*VLOOKUP(O63,[5]!PV,4,FALSE)+R63*VLOOKUP(O63,[5]!PV,2,FALSE))</f>
        <v>0</v>
      </c>
      <c r="T63" s="434" t="e">
        <f>IF(AND(#REF!="New Fixtures",#REF!&gt;0,OR(#REF!="Standard Interior",#REF!="High-Performance Interior")),#REF!,0)</f>
        <v>#REF!</v>
      </c>
      <c r="U63" s="434" t="e">
        <f>IF(AND(OR(#REF!="Standard Interior",#REF!="High-Performance Interior"),(NOT(OR(#REF!="Misc. Costs - Standard",#REF!="Misc. Costs - High Performance")))),#REF!,0)</f>
        <v>#REF!</v>
      </c>
      <c r="V63" s="441" t="e">
        <f>IF(OR(#REF!="Standard Interior",#REF!="High-Performance Interior"),#REF!*#REF!,0)</f>
        <v>#REF!</v>
      </c>
      <c r="W63" s="348" t="e">
        <f>IF(OR(#REF!="Misc. Costs - High Performance",#REF!="High-Performance Interior",#REF!="High-Performance Exterior"),"Y","N")</f>
        <v>#REF!</v>
      </c>
      <c r="X63" s="437" t="e">
        <f>IF(W63="Y",#REF!,0)</f>
        <v>#REF!</v>
      </c>
      <c r="Y63" s="437" t="e">
        <f t="shared" ref="Y63" si="4">IF(W63="Y",M63,0)</f>
        <v>#REF!</v>
      </c>
      <c r="Z63" s="437" t="e">
        <f t="shared" ref="Z63" si="5">IF(W63="Y",N63,0)</f>
        <v>#REF!</v>
      </c>
      <c r="AA63" s="348" t="e">
        <f>IF(OR(#REF!="Misc. Costs - Interior",#REF!="Misc. Costs - Exterior"),0,1)</f>
        <v>#REF!</v>
      </c>
      <c r="AB63" s="437" t="e">
        <f>IF(OR(#REF!&lt;&gt;"",#REF!&lt;&gt;"",#REF!&lt;&gt;"",#REF!&lt;&gt;"",#REF!&lt;&gt;"",#REF!&lt;&gt;"",#REF!&lt;&gt;""),"ACTIVE","")</f>
        <v>#REF!</v>
      </c>
    </row>
    <row r="64" spans="1:28" s="348" customFormat="1" ht="13">
      <c r="A64" s="1073" t="s">
        <v>596</v>
      </c>
      <c r="B64" s="669"/>
      <c r="C64" s="28"/>
      <c r="D64" s="1083"/>
      <c r="E64" s="1083"/>
      <c r="F64" s="434"/>
      <c r="G64" s="434"/>
      <c r="H64" s="438"/>
      <c r="I64" s="438"/>
      <c r="J64" s="439"/>
      <c r="K64" s="437"/>
      <c r="L64" s="437"/>
      <c r="M64" s="437"/>
      <c r="N64" s="437"/>
      <c r="O64" s="288"/>
      <c r="P64" s="434"/>
      <c r="Q64" s="434"/>
      <c r="R64" s="434"/>
      <c r="S64" s="440">
        <f>IF(ISERROR(H64*VLOOKUP(O64,[5]!PV,4,FALSE)+R64*VLOOKUP(O64,[5]!PV,2,FALSE)),0,H64*VLOOKUP(O64,[5]!PV,4,FALSE)+R64*VLOOKUP(O64,[5]!PV,2,FALSE))</f>
        <v>0</v>
      </c>
      <c r="T64" s="434" t="e">
        <f>IF(AND(#REF!="New Fixtures",#REF!&gt;0,OR(#REF!="Standard Interior",#REF!="High-Performance Interior")),#REF!,0)</f>
        <v>#REF!</v>
      </c>
      <c r="U64" s="434" t="e">
        <f>IF(AND(OR(#REF!="Standard Interior",#REF!="High-Performance Interior"),(NOT(OR(#REF!="Misc. Costs - Standard",#REF!="Misc. Costs - High Performance")))),#REF!,0)</f>
        <v>#REF!</v>
      </c>
      <c r="V64" s="441" t="e">
        <f>IF(OR(#REF!="Standard Interior",#REF!="High-Performance Interior"),#REF!*#REF!,0)</f>
        <v>#REF!</v>
      </c>
      <c r="W64" s="348" t="e">
        <f>IF(OR(#REF!="Misc. Costs - High Performance",#REF!="High-Performance Interior",#REF!="High-Performance Exterior"),"Y","N")</f>
        <v>#REF!</v>
      </c>
      <c r="X64" s="437" t="e">
        <f>IF(W64="Y",#REF!,0)</f>
        <v>#REF!</v>
      </c>
      <c r="Y64" s="437" t="e">
        <f t="shared" ref="Y64:Y85" si="6">IF(W64="Y",M64,0)</f>
        <v>#REF!</v>
      </c>
      <c r="Z64" s="437" t="e">
        <f t="shared" ref="Z64:Z85" si="7">IF(W64="Y",N64,0)</f>
        <v>#REF!</v>
      </c>
      <c r="AA64" s="348" t="e">
        <f>IF(OR(#REF!="Misc. Costs - Interior",#REF!="Misc. Costs - Exterior"),0,1)</f>
        <v>#REF!</v>
      </c>
      <c r="AB64" s="437" t="e">
        <f>IF(OR(A40&lt;&gt;"",B40&lt;&gt;"",C40&lt;&gt;"",E39&lt;&gt;"",#REF!&lt;&gt;"",#REF!&lt;&gt;"",#REF!&lt;&gt;""),"ACTIVE","")</f>
        <v>#REF!</v>
      </c>
    </row>
    <row r="65" spans="1:28" s="348" customFormat="1" ht="13.5" customHeight="1">
      <c r="A65" s="1075" t="s">
        <v>598</v>
      </c>
      <c r="B65" s="669"/>
      <c r="C65" s="28"/>
      <c r="D65" s="1083"/>
      <c r="E65" s="412"/>
      <c r="F65" s="434"/>
      <c r="G65" s="434"/>
      <c r="H65" s="438"/>
      <c r="I65" s="438"/>
      <c r="J65" s="439"/>
      <c r="K65" s="437"/>
      <c r="L65" s="437"/>
      <c r="M65" s="437"/>
      <c r="N65" s="437"/>
      <c r="O65" s="288"/>
      <c r="P65" s="434"/>
      <c r="Q65" s="434"/>
      <c r="R65" s="434"/>
      <c r="S65" s="440">
        <f>IF(ISERROR(H65*VLOOKUP(O65,[5]!PV,4,FALSE)+R65*VLOOKUP(O65,[5]!PV,2,FALSE)),0,H65*VLOOKUP(O65,[5]!PV,4,FALSE)+R65*VLOOKUP(O65,[5]!PV,2,FALSE))</f>
        <v>0</v>
      </c>
      <c r="T65" s="434" t="e">
        <f>IF(AND(#REF!="New Fixtures",#REF!&gt;0,OR(#REF!="Standard Interior",#REF!="High-Performance Interior")),#REF!,0)</f>
        <v>#REF!</v>
      </c>
      <c r="U65" s="434" t="e">
        <f>IF(AND(OR(#REF!="Standard Interior",#REF!="High-Performance Interior"),(NOT(OR(#REF!="Misc. Costs - Standard",#REF!="Misc. Costs - High Performance")))),#REF!,0)</f>
        <v>#REF!</v>
      </c>
      <c r="V65" s="441" t="e">
        <f>IF(OR(#REF!="Standard Interior",#REF!="High-Performance Interior"),#REF!*#REF!,0)</f>
        <v>#REF!</v>
      </c>
      <c r="W65" s="348" t="e">
        <f>IF(OR(#REF!="Misc. Costs - High Performance",#REF!="High-Performance Interior",#REF!="High-Performance Exterior"),"Y","N")</f>
        <v>#REF!</v>
      </c>
      <c r="X65" s="437" t="e">
        <f>IF(W65="Y",#REF!,0)</f>
        <v>#REF!</v>
      </c>
      <c r="Y65" s="437" t="e">
        <f t="shared" si="6"/>
        <v>#REF!</v>
      </c>
      <c r="Z65" s="437" t="e">
        <f t="shared" si="7"/>
        <v>#REF!</v>
      </c>
      <c r="AA65" s="348" t="e">
        <f>IF(OR(#REF!="Misc. Costs - Interior",#REF!="Misc. Costs - Exterior"),0,1)</f>
        <v>#REF!</v>
      </c>
      <c r="AB65" s="437" t="e">
        <f>IF(OR(A42&lt;&gt;"",#REF!&lt;&gt;"",B42&lt;&gt;"",#REF!&lt;&gt;"",#REF!&lt;&gt;"",#REF!&lt;&gt;"",#REF!&lt;&gt;""),"ACTIVE","")</f>
        <v>#REF!</v>
      </c>
    </row>
    <row r="66" spans="1:28" s="348" customFormat="1" ht="13">
      <c r="A66" s="1075" t="s">
        <v>810</v>
      </c>
      <c r="B66" s="669"/>
      <c r="C66" s="28"/>
      <c r="D66" s="1085"/>
      <c r="E66" s="412"/>
      <c r="F66" s="434"/>
      <c r="G66" s="434"/>
      <c r="H66" s="438"/>
      <c r="I66" s="438"/>
      <c r="J66" s="439"/>
      <c r="K66" s="437"/>
      <c r="L66" s="437"/>
      <c r="M66" s="437"/>
      <c r="N66" s="437"/>
      <c r="O66" s="288"/>
      <c r="P66" s="434"/>
      <c r="Q66" s="434"/>
      <c r="R66" s="434"/>
      <c r="S66" s="440">
        <f>IF(ISERROR(H66*VLOOKUP(O66,[5]!PV,4,FALSE)+R66*VLOOKUP(O66,[5]!PV,2,FALSE)),0,H66*VLOOKUP(O66,[5]!PV,4,FALSE)+R66*VLOOKUP(O66,[5]!PV,2,FALSE))</f>
        <v>0</v>
      </c>
      <c r="T66" s="434" t="e">
        <f>IF(AND(#REF!="New Fixtures",#REF!&gt;0,OR(#REF!="Standard Interior",#REF!="High-Performance Interior")),#REF!,0)</f>
        <v>#REF!</v>
      </c>
      <c r="U66" s="434" t="e">
        <f>IF(AND(OR(#REF!="Standard Interior",#REF!="High-Performance Interior"),(NOT(OR(#REF!="Misc. Costs - Standard",#REF!="Misc. Costs - High Performance")))),#REF!,0)</f>
        <v>#REF!</v>
      </c>
      <c r="V66" s="441" t="e">
        <f>IF(OR(#REF!="Standard Interior",#REF!="High-Performance Interior"),#REF!*#REF!,0)</f>
        <v>#REF!</v>
      </c>
      <c r="W66" s="348" t="e">
        <f>IF(OR(#REF!="Misc. Costs - High Performance",#REF!="High-Performance Interior",#REF!="High-Performance Exterior"),"Y","N")</f>
        <v>#REF!</v>
      </c>
      <c r="X66" s="437" t="e">
        <f>IF(W66="Y",#REF!,0)</f>
        <v>#REF!</v>
      </c>
      <c r="Y66" s="437" t="e">
        <f t="shared" si="6"/>
        <v>#REF!</v>
      </c>
      <c r="Z66" s="437" t="e">
        <f t="shared" si="7"/>
        <v>#REF!</v>
      </c>
      <c r="AA66" s="348" t="e">
        <f>IF(OR(#REF!="Misc. Costs - Interior",#REF!="Misc. Costs - Exterior"),0,1)</f>
        <v>#REF!</v>
      </c>
      <c r="AB66" s="437" t="e">
        <f>IF(OR(A43&lt;&gt;"",#REF!&lt;&gt;"",C43&lt;&gt;"",B43&lt;&gt;"",#REF!&lt;&gt;"",#REF!&lt;&gt;"",#REF!&lt;&gt;""),"ACTIVE","")</f>
        <v>#REF!</v>
      </c>
    </row>
    <row r="67" spans="1:28" s="348" customFormat="1" ht="13">
      <c r="A67" s="1076" t="s">
        <v>811</v>
      </c>
      <c r="B67" s="669"/>
      <c r="C67" s="28"/>
      <c r="D67" s="1085"/>
      <c r="E67" s="412"/>
      <c r="F67" s="434"/>
      <c r="G67" s="434"/>
      <c r="H67" s="438"/>
      <c r="I67" s="438"/>
      <c r="J67" s="439"/>
      <c r="K67" s="437"/>
      <c r="L67" s="437"/>
      <c r="M67" s="437"/>
      <c r="N67" s="437"/>
      <c r="O67" s="288"/>
      <c r="P67" s="434"/>
      <c r="Q67" s="434"/>
      <c r="R67" s="434"/>
      <c r="S67" s="440">
        <f>IF(ISERROR(H67*VLOOKUP(O67,[5]!PV,4,FALSE)+R67*VLOOKUP(O67,[5]!PV,2,FALSE)),0,H67*VLOOKUP(O67,[5]!PV,4,FALSE)+R67*VLOOKUP(O67,[5]!PV,2,FALSE))</f>
        <v>0</v>
      </c>
      <c r="T67" s="434" t="e">
        <f>IF(AND(#REF!="New Fixtures",#REF!&gt;0,OR(#REF!="Standard Interior",#REF!="High-Performance Interior")),#REF!,0)</f>
        <v>#REF!</v>
      </c>
      <c r="U67" s="434" t="e">
        <f>IF(AND(OR(#REF!="Standard Interior",#REF!="High-Performance Interior"),(NOT(OR(#REF!="Misc. Costs - Standard",#REF!="Misc. Costs - High Performance")))),#REF!,0)</f>
        <v>#REF!</v>
      </c>
      <c r="V67" s="441" t="e">
        <f>IF(OR(#REF!="Standard Interior",#REF!="High-Performance Interior"),#REF!*#REF!,0)</f>
        <v>#REF!</v>
      </c>
      <c r="W67" s="348" t="e">
        <f>IF(OR(#REF!="Misc. Costs - High Performance",#REF!="High-Performance Interior",#REF!="High-Performance Exterior"),"Y","N")</f>
        <v>#REF!</v>
      </c>
      <c r="X67" s="437" t="e">
        <f>IF(W67="Y",#REF!,0)</f>
        <v>#REF!</v>
      </c>
      <c r="Y67" s="437" t="e">
        <f t="shared" si="6"/>
        <v>#REF!</v>
      </c>
      <c r="Z67" s="437" t="e">
        <f t="shared" si="7"/>
        <v>#REF!</v>
      </c>
      <c r="AA67" s="348" t="e">
        <f>IF(OR(#REF!="Misc. Costs - Interior",#REF!="Misc. Costs - Exterior"),0,1)</f>
        <v>#REF!</v>
      </c>
      <c r="AB67" s="437" t="e">
        <f>IF(OR(A44&lt;&gt;"",#REF!&lt;&gt;"",C44&lt;&gt;"",B44&lt;&gt;"",#REF!&lt;&gt;"",#REF!&lt;&gt;"",#REF!&lt;&gt;""),"ACTIVE","")</f>
        <v>#REF!</v>
      </c>
    </row>
    <row r="68" spans="1:28" s="348" customFormat="1" ht="13">
      <c r="A68" s="1077" t="s">
        <v>812</v>
      </c>
      <c r="B68" s="669"/>
      <c r="C68" s="28"/>
      <c r="D68" s="1085"/>
      <c r="E68" s="412"/>
      <c r="F68" s="434"/>
      <c r="G68" s="434"/>
      <c r="H68" s="438"/>
      <c r="I68" s="438"/>
      <c r="J68" s="439"/>
      <c r="K68" s="437"/>
      <c r="L68" s="437"/>
      <c r="M68" s="437"/>
      <c r="N68" s="437"/>
      <c r="O68" s="288"/>
      <c r="P68" s="434"/>
      <c r="Q68" s="434"/>
      <c r="R68" s="434"/>
      <c r="S68" s="440"/>
      <c r="T68" s="434"/>
      <c r="U68" s="434"/>
      <c r="V68" s="441"/>
      <c r="X68" s="437"/>
      <c r="Y68" s="437"/>
      <c r="Z68" s="437"/>
      <c r="AB68" s="437"/>
    </row>
    <row r="69" spans="1:28" s="348" customFormat="1" ht="13">
      <c r="A69" s="1075" t="s">
        <v>813</v>
      </c>
      <c r="B69" s="669"/>
      <c r="C69" s="28"/>
      <c r="D69" s="1085"/>
      <c r="E69" s="412"/>
      <c r="F69" s="434"/>
      <c r="G69" s="434"/>
      <c r="H69" s="438"/>
      <c r="I69" s="438"/>
      <c r="J69" s="439"/>
      <c r="K69" s="437"/>
      <c r="L69" s="437"/>
      <c r="M69" s="437"/>
      <c r="N69" s="437"/>
      <c r="O69" s="288"/>
      <c r="P69" s="434"/>
      <c r="Q69" s="434"/>
      <c r="R69" s="434"/>
      <c r="S69" s="440">
        <f>IF(ISERROR(H69*VLOOKUP(O69,[5]!PV,4,FALSE)+R69*VLOOKUP(O69,[5]!PV,2,FALSE)),0,H69*VLOOKUP(O69,[5]!PV,4,FALSE)+R69*VLOOKUP(O69,[5]!PV,2,FALSE))</f>
        <v>0</v>
      </c>
      <c r="T69" s="434" t="e">
        <f>IF(AND(#REF!="New Fixtures",#REF!&gt;0,OR(#REF!="Standard Interior",#REF!="High-Performance Interior")),#REF!,0)</f>
        <v>#REF!</v>
      </c>
      <c r="U69" s="434" t="e">
        <f>IF(AND(OR(#REF!="Standard Interior",#REF!="High-Performance Interior"),(NOT(OR(#REF!="Misc. Costs - Standard",#REF!="Misc. Costs - High Performance")))),#REF!,0)</f>
        <v>#REF!</v>
      </c>
      <c r="V69" s="441" t="e">
        <f>IF(OR(#REF!="Standard Interior",#REF!="High-Performance Interior"),#REF!*#REF!,0)</f>
        <v>#REF!</v>
      </c>
      <c r="W69" s="348" t="e">
        <f>IF(OR(#REF!="Misc. Costs - High Performance",#REF!="High-Performance Interior",#REF!="High-Performance Exterior"),"Y","N")</f>
        <v>#REF!</v>
      </c>
      <c r="X69" s="437" t="e">
        <f>IF(W69="Y",#REF!,0)</f>
        <v>#REF!</v>
      </c>
      <c r="Y69" s="437" t="e">
        <f t="shared" si="6"/>
        <v>#REF!</v>
      </c>
      <c r="Z69" s="437" t="e">
        <f t="shared" si="7"/>
        <v>#REF!</v>
      </c>
      <c r="AA69" s="348" t="e">
        <f>IF(OR(#REF!="Misc. Costs - Interior",#REF!="Misc. Costs - Exterior"),0,1)</f>
        <v>#REF!</v>
      </c>
      <c r="AB69" s="437" t="e">
        <f>IF(OR(A45&lt;&gt;"",#REF!&lt;&gt;"",C45&lt;&gt;"",B45&lt;&gt;"",#REF!&lt;&gt;"",#REF!&lt;&gt;"",#REF!&lt;&gt;""),"ACTIVE","")</f>
        <v>#REF!</v>
      </c>
    </row>
    <row r="70" spans="1:28" s="348" customFormat="1" ht="13">
      <c r="A70" s="1075"/>
      <c r="B70" s="671"/>
      <c r="C70" s="28"/>
      <c r="D70" s="1085"/>
      <c r="E70" s="412"/>
      <c r="F70" s="434"/>
      <c r="G70" s="434"/>
      <c r="H70" s="438"/>
      <c r="I70" s="438"/>
      <c r="J70" s="439"/>
      <c r="K70" s="437"/>
      <c r="L70" s="437"/>
      <c r="M70" s="437"/>
      <c r="N70" s="437"/>
      <c r="O70" s="288"/>
      <c r="P70" s="434"/>
      <c r="Q70" s="434"/>
      <c r="R70" s="434"/>
      <c r="S70" s="440"/>
      <c r="T70" s="434"/>
      <c r="U70" s="434"/>
      <c r="V70" s="441"/>
      <c r="X70" s="437"/>
      <c r="Y70" s="437"/>
      <c r="Z70" s="437"/>
      <c r="AB70" s="437"/>
    </row>
    <row r="71" spans="1:28" s="348" customFormat="1" ht="13">
      <c r="A71" s="1078" t="s">
        <v>597</v>
      </c>
      <c r="B71" s="455"/>
      <c r="C71" s="28"/>
      <c r="D71" s="1085"/>
      <c r="E71" s="412"/>
      <c r="F71" s="434"/>
      <c r="G71" s="434"/>
      <c r="H71" s="438"/>
      <c r="I71" s="438"/>
      <c r="J71" s="439"/>
      <c r="K71" s="437"/>
      <c r="L71" s="437"/>
      <c r="M71" s="437"/>
      <c r="N71" s="437"/>
      <c r="O71" s="288"/>
      <c r="P71" s="434"/>
      <c r="Q71" s="434"/>
      <c r="R71" s="434"/>
      <c r="S71" s="440">
        <f>IF(ISERROR(H71*VLOOKUP(O71,[5]!PV,4,FALSE)+R71*VLOOKUP(O71,[5]!PV,2,FALSE)),0,H71*VLOOKUP(O71,[5]!PV,4,FALSE)+R71*VLOOKUP(O71,[5]!PV,2,FALSE))</f>
        <v>0</v>
      </c>
      <c r="T71" s="434" t="e">
        <f>IF(AND(#REF!="New Fixtures",#REF!&gt;0,OR(#REF!="Standard Interior",#REF!="High-Performance Interior")),#REF!,0)</f>
        <v>#REF!</v>
      </c>
      <c r="U71" s="434" t="e">
        <f>IF(AND(OR(#REF!="Standard Interior",#REF!="High-Performance Interior"),(NOT(OR(#REF!="Misc. Costs - Standard",#REF!="Misc. Costs - High Performance")))),#REF!,0)</f>
        <v>#REF!</v>
      </c>
      <c r="V71" s="441" t="e">
        <f>IF(OR(#REF!="Standard Interior",#REF!="High-Performance Interior"),#REF!*#REF!,0)</f>
        <v>#REF!</v>
      </c>
      <c r="W71" s="348" t="e">
        <f>IF(OR(#REF!="Misc. Costs - High Performance",#REF!="High-Performance Interior",#REF!="High-Performance Exterior"),"Y","N")</f>
        <v>#REF!</v>
      </c>
      <c r="X71" s="437" t="e">
        <f>IF(W71="Y",#REF!,0)</f>
        <v>#REF!</v>
      </c>
      <c r="Y71" s="437" t="e">
        <f t="shared" si="6"/>
        <v>#REF!</v>
      </c>
      <c r="Z71" s="437" t="e">
        <f t="shared" si="7"/>
        <v>#REF!</v>
      </c>
      <c r="AA71" s="348" t="e">
        <f>IF(OR(#REF!="Misc. Costs - Interior",#REF!="Misc. Costs - Exterior"),0,1)</f>
        <v>#REF!</v>
      </c>
      <c r="AB71" s="437" t="e">
        <f>IF(OR(A46&lt;&gt;"",B46&lt;&gt;"",C46&lt;&gt;"",E45&lt;&gt;"",#REF!&lt;&gt;"",#REF!&lt;&gt;"",#REF!&lt;&gt;""),"ACTIVE","")</f>
        <v>#REF!</v>
      </c>
    </row>
    <row r="72" spans="1:28" s="348" customFormat="1" ht="13">
      <c r="A72" s="1073" t="s">
        <v>809</v>
      </c>
      <c r="B72" s="669"/>
      <c r="C72" s="28"/>
      <c r="D72" s="1085"/>
      <c r="E72" s="1086"/>
      <c r="F72" s="434"/>
      <c r="G72" s="434"/>
      <c r="H72" s="438"/>
      <c r="I72" s="438"/>
      <c r="J72" s="439"/>
      <c r="K72" s="437"/>
      <c r="L72" s="437"/>
      <c r="M72" s="437"/>
      <c r="N72" s="437"/>
      <c r="O72" s="288"/>
      <c r="P72" s="434"/>
      <c r="Q72" s="434"/>
      <c r="R72" s="434"/>
      <c r="S72" s="440">
        <f>IF(ISERROR(H72*VLOOKUP(O72,[5]!PV,4,FALSE)+R72*VLOOKUP(O72,[5]!PV,2,FALSE)),0,H72*VLOOKUP(O72,[5]!PV,4,FALSE)+R72*VLOOKUP(O72,[5]!PV,2,FALSE))</f>
        <v>0</v>
      </c>
      <c r="T72" s="434" t="e">
        <f>IF(AND(#REF!="New Fixtures",#REF!&gt;0,OR(#REF!="Standard Interior",#REF!="High-Performance Interior")),#REF!,0)</f>
        <v>#REF!</v>
      </c>
      <c r="U72" s="434" t="e">
        <f>IF(AND(OR(#REF!="Standard Interior",#REF!="High-Performance Interior"),(NOT(OR(#REF!="Misc. Costs - Standard",#REF!="Misc. Costs - High Performance")))),#REF!,0)</f>
        <v>#REF!</v>
      </c>
      <c r="V72" s="441" t="e">
        <f>IF(OR(#REF!="Standard Interior",#REF!="High-Performance Interior"),#REF!*#REF!,0)</f>
        <v>#REF!</v>
      </c>
      <c r="W72" s="348" t="e">
        <f>IF(OR(#REF!="Misc. Costs - High Performance",#REF!="High-Performance Interior",#REF!="High-Performance Exterior"),"Y","N")</f>
        <v>#REF!</v>
      </c>
      <c r="X72" s="437" t="e">
        <f>IF(W72="Y",#REF!,0)</f>
        <v>#REF!</v>
      </c>
      <c r="Y72" s="437" t="e">
        <f t="shared" si="6"/>
        <v>#REF!</v>
      </c>
      <c r="Z72" s="437" t="e">
        <f t="shared" si="7"/>
        <v>#REF!</v>
      </c>
      <c r="AA72" s="348" t="e">
        <f>IF(OR(#REF!="Misc. Costs - Interior",#REF!="Misc. Costs - Exterior"),0,1)</f>
        <v>#REF!</v>
      </c>
      <c r="AB72" s="437" t="e">
        <f>IF(OR(A47&lt;&gt;"",B47&lt;&gt;"",#REF!&lt;&gt;"",E46&lt;&gt;"",#REF!&lt;&gt;"",#REF!&lt;&gt;"",#REF!&lt;&gt;""),"ACTIVE","")</f>
        <v>#REF!</v>
      </c>
    </row>
    <row r="73" spans="1:28" s="348" customFormat="1" ht="13">
      <c r="A73" s="1074" t="s">
        <v>574</v>
      </c>
      <c r="B73" s="669"/>
      <c r="C73" s="28"/>
      <c r="D73" s="1086"/>
      <c r="E73" s="1087"/>
      <c r="F73" s="434"/>
      <c r="G73" s="434"/>
      <c r="H73" s="438"/>
      <c r="I73" s="438"/>
      <c r="J73" s="439"/>
      <c r="K73" s="437"/>
      <c r="L73" s="437"/>
      <c r="M73" s="437"/>
      <c r="N73" s="437"/>
      <c r="O73" s="288"/>
      <c r="P73" s="434"/>
      <c r="Q73" s="434"/>
      <c r="R73" s="434"/>
      <c r="S73" s="440">
        <f>IF(ISERROR(H73*VLOOKUP(O73,[5]!PV,4,FALSE)+R73*VLOOKUP(O73,[5]!PV,2,FALSE)),0,H73*VLOOKUP(O73,[5]!PV,4,FALSE)+R73*VLOOKUP(O73,[5]!PV,2,FALSE))</f>
        <v>0</v>
      </c>
      <c r="T73" s="434" t="e">
        <f>IF(AND(#REF!="New Fixtures",#REF!&gt;0,OR(#REF!="Standard Interior",#REF!="High-Performance Interior")),#REF!,0)</f>
        <v>#REF!</v>
      </c>
      <c r="U73" s="434" t="e">
        <f>IF(AND(OR(#REF!="Standard Interior",#REF!="High-Performance Interior"),(NOT(OR(#REF!="Misc. Costs - Standard",#REF!="Misc. Costs - High Performance")))),#REF!,0)</f>
        <v>#REF!</v>
      </c>
      <c r="V73" s="441" t="e">
        <f>IF(OR(#REF!="Standard Interior",#REF!="High-Performance Interior"),#REF!*#REF!,0)</f>
        <v>#REF!</v>
      </c>
      <c r="W73" s="348" t="e">
        <f>IF(OR(#REF!="Misc. Costs - High Performance",#REF!="High-Performance Interior",#REF!="High-Performance Exterior"),"Y","N")</f>
        <v>#REF!</v>
      </c>
      <c r="X73" s="437" t="e">
        <f>IF(W73="Y",#REF!,0)</f>
        <v>#REF!</v>
      </c>
      <c r="Y73" s="437" t="e">
        <f t="shared" si="6"/>
        <v>#REF!</v>
      </c>
      <c r="Z73" s="437" t="e">
        <f t="shared" si="7"/>
        <v>#REF!</v>
      </c>
      <c r="AA73" s="348" t="e">
        <f>IF(OR(#REF!="Misc. Costs - Interior",#REF!="Misc. Costs - Exterior"),0,1)</f>
        <v>#REF!</v>
      </c>
      <c r="AB73" s="437" t="e">
        <f>IF(OR(A48&lt;&gt;"",B48&lt;&gt;"",#REF!&lt;&gt;"",E47&lt;&gt;"",#REF!&lt;&gt;"",#REF!&lt;&gt;"",#REF!&lt;&gt;""),"ACTIVE","")</f>
        <v>#REF!</v>
      </c>
    </row>
    <row r="74" spans="1:28" s="348" customFormat="1" ht="13">
      <c r="A74" s="1073" t="s">
        <v>575</v>
      </c>
      <c r="B74" s="669"/>
      <c r="C74" s="28"/>
      <c r="D74" s="1087"/>
      <c r="E74" s="1088"/>
      <c r="F74" s="434"/>
      <c r="G74" s="434"/>
      <c r="H74" s="438"/>
      <c r="I74" s="438"/>
      <c r="J74" s="439"/>
      <c r="K74" s="437"/>
      <c r="L74" s="437"/>
      <c r="M74" s="437"/>
      <c r="N74" s="437"/>
      <c r="O74" s="288"/>
      <c r="P74" s="434"/>
      <c r="Q74" s="434"/>
      <c r="R74" s="434"/>
      <c r="S74" s="440">
        <f>IF(ISERROR(H74*VLOOKUP(O74,[5]!PV,4,FALSE)+R74*VLOOKUP(O74,[5]!PV,2,FALSE)),0,H74*VLOOKUP(O74,[5]!PV,4,FALSE)+R74*VLOOKUP(O74,[5]!PV,2,FALSE))</f>
        <v>0</v>
      </c>
      <c r="T74" s="434" t="e">
        <f>IF(AND(#REF!="New Fixtures",#REF!&gt;0,OR(#REF!="Standard Interior",#REF!="High-Performance Interior")),#REF!,0)</f>
        <v>#REF!</v>
      </c>
      <c r="U74" s="434" t="e">
        <f>IF(AND(OR(#REF!="Standard Interior",#REF!="High-Performance Interior"),(NOT(OR(#REF!="Misc. Costs - Standard",#REF!="Misc. Costs - High Performance")))),#REF!,0)</f>
        <v>#REF!</v>
      </c>
      <c r="V74" s="441" t="e">
        <f>IF(OR(#REF!="Standard Interior",#REF!="High-Performance Interior"),#REF!*#REF!,0)</f>
        <v>#REF!</v>
      </c>
      <c r="W74" s="348" t="e">
        <f>IF(OR(#REF!="Misc. Costs - High Performance",#REF!="High-Performance Interior",#REF!="High-Performance Exterior"),"Y","N")</f>
        <v>#REF!</v>
      </c>
      <c r="X74" s="437" t="e">
        <f>IF(W74="Y",#REF!,0)</f>
        <v>#REF!</v>
      </c>
      <c r="Y74" s="437" t="e">
        <f t="shared" si="6"/>
        <v>#REF!</v>
      </c>
      <c r="Z74" s="437" t="e">
        <f t="shared" si="7"/>
        <v>#REF!</v>
      </c>
      <c r="AA74" s="348" t="e">
        <f>IF(OR(#REF!="Misc. Costs - Interior",#REF!="Misc. Costs - Exterior"),0,1)</f>
        <v>#REF!</v>
      </c>
      <c r="AB74" s="437" t="e">
        <f>IF(OR(A49&lt;&gt;"",B49&lt;&gt;"",#REF!&lt;&gt;"",E48&lt;&gt;"",#REF!&lt;&gt;"",#REF!&lt;&gt;"",#REF!&lt;&gt;""),"ACTIVE","")</f>
        <v>#REF!</v>
      </c>
    </row>
    <row r="75" spans="1:28" s="348" customFormat="1" ht="13">
      <c r="A75" s="1073" t="s">
        <v>806</v>
      </c>
      <c r="B75" s="670"/>
      <c r="C75" s="28"/>
      <c r="D75" s="1088"/>
      <c r="E75" s="1083"/>
      <c r="F75" s="434"/>
      <c r="G75" s="434"/>
      <c r="H75" s="438"/>
      <c r="I75" s="438"/>
      <c r="J75" s="439"/>
      <c r="K75" s="437"/>
      <c r="L75" s="437"/>
      <c r="M75" s="437"/>
      <c r="N75" s="437"/>
      <c r="O75" s="288"/>
      <c r="P75" s="434"/>
      <c r="Q75" s="434"/>
      <c r="R75" s="434"/>
      <c r="S75" s="440">
        <f>IF(ISERROR(H75*VLOOKUP(O75,[5]!PV,4,FALSE)+R75*VLOOKUP(O75,[5]!PV,2,FALSE)),0,H75*VLOOKUP(O75,[5]!PV,4,FALSE)+R75*VLOOKUP(O75,[5]!PV,2,FALSE))</f>
        <v>0</v>
      </c>
      <c r="T75" s="434" t="e">
        <f>IF(AND(#REF!="New Fixtures",#REF!&gt;0,OR(#REF!="Standard Interior",#REF!="High-Performance Interior")),#REF!,0)</f>
        <v>#REF!</v>
      </c>
      <c r="U75" s="434" t="e">
        <f>IF(AND(OR(#REF!="Standard Interior",#REF!="High-Performance Interior"),(NOT(OR(#REF!="Misc. Costs - Standard",#REF!="Misc. Costs - High Performance")))),#REF!,0)</f>
        <v>#REF!</v>
      </c>
      <c r="V75" s="441" t="e">
        <f>IF(OR(#REF!="Standard Interior",#REF!="High-Performance Interior"),#REF!*#REF!,0)</f>
        <v>#REF!</v>
      </c>
      <c r="W75" s="348" t="e">
        <f>IF(OR(#REF!="Misc. Costs - High Performance",#REF!="High-Performance Interior",#REF!="High-Performance Exterior"),"Y","N")</f>
        <v>#REF!</v>
      </c>
      <c r="X75" s="437" t="e">
        <f>IF(W75="Y",#REF!,0)</f>
        <v>#REF!</v>
      </c>
      <c r="Y75" s="437" t="e">
        <f t="shared" si="6"/>
        <v>#REF!</v>
      </c>
      <c r="Z75" s="437" t="e">
        <f t="shared" si="7"/>
        <v>#REF!</v>
      </c>
      <c r="AA75" s="348" t="e">
        <f>IF(OR(#REF!="Misc. Costs - Interior",#REF!="Misc. Costs - Exterior"),0,1)</f>
        <v>#REF!</v>
      </c>
      <c r="AB75" s="437" t="e">
        <f>IF(OR(A50&lt;&gt;"",B50&lt;&gt;"",#REF!&lt;&gt;"",E49&lt;&gt;"",#REF!&lt;&gt;"",#REF!&lt;&gt;"",#REF!&lt;&gt;""),"ACTIVE","")</f>
        <v>#REF!</v>
      </c>
    </row>
    <row r="76" spans="1:28" s="348" customFormat="1" ht="13">
      <c r="A76" s="1073" t="s">
        <v>596</v>
      </c>
      <c r="B76" s="669"/>
      <c r="C76" s="28"/>
      <c r="D76" s="1083"/>
      <c r="E76" s="1089"/>
      <c r="F76" s="434"/>
      <c r="G76" s="434"/>
      <c r="H76" s="438"/>
      <c r="I76" s="438"/>
      <c r="J76" s="439"/>
      <c r="K76" s="437"/>
      <c r="L76" s="437"/>
      <c r="M76" s="437"/>
      <c r="N76" s="437"/>
      <c r="O76" s="288"/>
      <c r="P76" s="434"/>
      <c r="Q76" s="434"/>
      <c r="R76" s="434"/>
      <c r="S76" s="440">
        <f>IF(ISERROR(H76*VLOOKUP(O76,[5]!PV,4,FALSE)+R76*VLOOKUP(O76,[5]!PV,2,FALSE)),0,H76*VLOOKUP(O76,[5]!PV,4,FALSE)+R76*VLOOKUP(O76,[5]!PV,2,FALSE))</f>
        <v>0</v>
      </c>
      <c r="T76" s="434" t="e">
        <f>IF(AND(#REF!="New Fixtures",#REF!&gt;0,OR(#REF!="Standard Interior",#REF!="High-Performance Interior")),#REF!,0)</f>
        <v>#REF!</v>
      </c>
      <c r="U76" s="434" t="e">
        <f>IF(AND(OR(#REF!="Standard Interior",#REF!="High-Performance Interior"),(NOT(OR(#REF!="Misc. Costs - Standard",#REF!="Misc. Costs - High Performance")))),#REF!,0)</f>
        <v>#REF!</v>
      </c>
      <c r="V76" s="441" t="e">
        <f>IF(OR(#REF!="Standard Interior",#REF!="High-Performance Interior"),#REF!*#REF!,0)</f>
        <v>#REF!</v>
      </c>
      <c r="W76" s="348" t="e">
        <f>IF(OR(#REF!="Misc. Costs - High Performance",#REF!="High-Performance Interior",#REF!="High-Performance Exterior"),"Y","N")</f>
        <v>#REF!</v>
      </c>
      <c r="X76" s="437" t="e">
        <f>IF(W76="Y",#REF!,0)</f>
        <v>#REF!</v>
      </c>
      <c r="Y76" s="437" t="e">
        <f t="shared" si="6"/>
        <v>#REF!</v>
      </c>
      <c r="Z76" s="437" t="e">
        <f t="shared" si="7"/>
        <v>#REF!</v>
      </c>
      <c r="AA76" s="348" t="e">
        <f>IF(OR(#REF!="Misc. Costs - Interior",#REF!="Misc. Costs - Exterior"),0,1)</f>
        <v>#REF!</v>
      </c>
      <c r="AB76" s="437" t="e">
        <f>IF(OR(A51&lt;&gt;"",B51&lt;&gt;"",#REF!&lt;&gt;"",E50&lt;&gt;"",#REF!&lt;&gt;"",#REF!&lt;&gt;"",#REF!&lt;&gt;""),"ACTIVE","")</f>
        <v>#REF!</v>
      </c>
    </row>
    <row r="77" spans="1:28" s="348" customFormat="1" ht="13">
      <c r="A77" s="1075" t="s">
        <v>598</v>
      </c>
      <c r="B77" s="669"/>
      <c r="C77" s="28"/>
      <c r="D77" s="1089"/>
      <c r="E77" s="1079"/>
      <c r="F77" s="434"/>
      <c r="G77" s="434"/>
      <c r="H77" s="438"/>
      <c r="I77" s="438"/>
      <c r="J77" s="439"/>
      <c r="K77" s="437"/>
      <c r="L77" s="437"/>
      <c r="M77" s="437"/>
      <c r="N77" s="437"/>
      <c r="O77" s="288"/>
      <c r="P77" s="434"/>
      <c r="Q77" s="434"/>
      <c r="R77" s="434"/>
      <c r="S77" s="440">
        <f>IF(ISERROR(H77*VLOOKUP(O77,[5]!PV,4,FALSE)+R77*VLOOKUP(O77,[5]!PV,2,FALSE)),0,H77*VLOOKUP(O77,[5]!PV,4,FALSE)+R77*VLOOKUP(O77,[5]!PV,2,FALSE))</f>
        <v>0</v>
      </c>
      <c r="T77" s="434" t="e">
        <f>IF(AND(#REF!="New Fixtures",#REF!&gt;0,OR(#REF!="Standard Interior",#REF!="High-Performance Interior")),#REF!,0)</f>
        <v>#REF!</v>
      </c>
      <c r="U77" s="434" t="e">
        <f>IF(AND(OR(#REF!="Standard Interior",#REF!="High-Performance Interior"),(NOT(OR(#REF!="Misc. Costs - Standard",#REF!="Misc. Costs - High Performance")))),#REF!,0)</f>
        <v>#REF!</v>
      </c>
      <c r="V77" s="441" t="e">
        <f>IF(OR(#REF!="Standard Interior",#REF!="High-Performance Interior"),#REF!*#REF!,0)</f>
        <v>#REF!</v>
      </c>
      <c r="W77" s="348" t="e">
        <f>IF(OR(#REF!="Misc. Costs - High Performance",#REF!="High-Performance Interior",#REF!="High-Performance Exterior"),"Y","N")</f>
        <v>#REF!</v>
      </c>
      <c r="X77" s="437" t="e">
        <f>IF(W77="Y",#REF!,0)</f>
        <v>#REF!</v>
      </c>
      <c r="Y77" s="437" t="e">
        <f t="shared" si="6"/>
        <v>#REF!</v>
      </c>
      <c r="Z77" s="437" t="e">
        <f t="shared" si="7"/>
        <v>#REF!</v>
      </c>
      <c r="AA77" s="348" t="e">
        <f>IF(OR(#REF!="Misc. Costs - Interior",#REF!="Misc. Costs - Exterior"),0,1)</f>
        <v>#REF!</v>
      </c>
      <c r="AB77" s="437" t="e">
        <f>IF(OR(A52&lt;&gt;"",B52&lt;&gt;"",#REF!&lt;&gt;"",E51&lt;&gt;"",#REF!&lt;&gt;"",#REF!&lt;&gt;"",#REF!&lt;&gt;""),"ACTIVE","")</f>
        <v>#REF!</v>
      </c>
    </row>
    <row r="78" spans="1:28" s="348" customFormat="1" ht="13">
      <c r="A78" s="1075" t="s">
        <v>810</v>
      </c>
      <c r="B78" s="669"/>
      <c r="C78" s="28"/>
      <c r="D78" s="1079"/>
      <c r="E78" s="1079"/>
      <c r="F78" s="434"/>
      <c r="G78" s="434"/>
      <c r="H78" s="438"/>
      <c r="I78" s="438"/>
      <c r="J78" s="439"/>
      <c r="K78" s="437"/>
      <c r="L78" s="437"/>
      <c r="M78" s="437"/>
      <c r="N78" s="437"/>
      <c r="O78" s="288"/>
      <c r="P78" s="434"/>
      <c r="Q78" s="434"/>
      <c r="R78" s="434"/>
      <c r="S78" s="440">
        <f>IF(ISERROR(H78*VLOOKUP(O78,[5]!PV,4,FALSE)+R78*VLOOKUP(O78,[5]!PV,2,FALSE)),0,H78*VLOOKUP(O78,[5]!PV,4,FALSE)+R78*VLOOKUP(O78,[5]!PV,2,FALSE))</f>
        <v>0</v>
      </c>
      <c r="T78" s="434" t="e">
        <f>IF(AND(#REF!="New Fixtures",#REF!&gt;0,OR(#REF!="Standard Interior",#REF!="High-Performance Interior")),#REF!,0)</f>
        <v>#REF!</v>
      </c>
      <c r="U78" s="434" t="e">
        <f>IF(AND(OR(#REF!="Standard Interior",#REF!="High-Performance Interior"),(NOT(OR(#REF!="Misc. Costs - Standard",#REF!="Misc. Costs - High Performance")))),#REF!,0)</f>
        <v>#REF!</v>
      </c>
      <c r="V78" s="441" t="e">
        <f>IF(OR(#REF!="Standard Interior",#REF!="High-Performance Interior"),#REF!*#REF!,0)</f>
        <v>#REF!</v>
      </c>
      <c r="W78" s="348" t="e">
        <f>IF(OR(#REF!="Misc. Costs - High Performance",#REF!="High-Performance Interior",#REF!="High-Performance Exterior"),"Y","N")</f>
        <v>#REF!</v>
      </c>
      <c r="X78" s="437" t="e">
        <f>IF(W78="Y",#REF!,0)</f>
        <v>#REF!</v>
      </c>
      <c r="Y78" s="437" t="e">
        <f t="shared" si="6"/>
        <v>#REF!</v>
      </c>
      <c r="Z78" s="437" t="e">
        <f t="shared" si="7"/>
        <v>#REF!</v>
      </c>
      <c r="AA78" s="348" t="e">
        <f>IF(OR(#REF!="Misc. Costs - Interior",#REF!="Misc. Costs - Exterior"),0,1)</f>
        <v>#REF!</v>
      </c>
      <c r="AB78" s="437" t="e">
        <f>IF(OR(A54&lt;&gt;"",B54&lt;&gt;"",#REF!&lt;&gt;"",E53&lt;&gt;"",#REF!&lt;&gt;"",#REF!&lt;&gt;"",#REF!&lt;&gt;""),"ACTIVE","")</f>
        <v>#REF!</v>
      </c>
    </row>
    <row r="79" spans="1:28" s="348" customFormat="1" ht="13">
      <c r="A79" s="1076" t="s">
        <v>811</v>
      </c>
      <c r="B79" s="669"/>
      <c r="C79" s="28"/>
      <c r="D79" s="1079"/>
      <c r="E79" s="1079"/>
      <c r="F79" s="434"/>
      <c r="G79" s="434"/>
      <c r="H79" s="438"/>
      <c r="I79" s="438"/>
      <c r="J79" s="439"/>
      <c r="K79" s="437"/>
      <c r="L79" s="437"/>
      <c r="M79" s="437"/>
      <c r="N79" s="437"/>
      <c r="O79" s="288"/>
      <c r="P79" s="434"/>
      <c r="Q79" s="434"/>
      <c r="R79" s="434"/>
      <c r="S79" s="440">
        <f>IF(ISERROR(H79*VLOOKUP(O79,[5]!PV,4,FALSE)+R79*VLOOKUP(O79,[5]!PV,2,FALSE)),0,H79*VLOOKUP(O79,[5]!PV,4,FALSE)+R79*VLOOKUP(O79,[5]!PV,2,FALSE))</f>
        <v>0</v>
      </c>
      <c r="T79" s="434" t="e">
        <f>IF(AND(#REF!="New Fixtures",#REF!&gt;0,OR(#REF!="Standard Interior",#REF!="High-Performance Interior")),#REF!,0)</f>
        <v>#REF!</v>
      </c>
      <c r="U79" s="434" t="e">
        <f>IF(AND(OR(#REF!="Standard Interior",#REF!="High-Performance Interior"),(NOT(OR(#REF!="Misc. Costs - Standard",#REF!="Misc. Costs - High Performance")))),#REF!,0)</f>
        <v>#REF!</v>
      </c>
      <c r="V79" s="441" t="e">
        <f>IF(OR(#REF!="Standard Interior",#REF!="High-Performance Interior"),#REF!*#REF!,0)</f>
        <v>#REF!</v>
      </c>
      <c r="W79" s="348" t="e">
        <f>IF(OR(#REF!="Misc. Costs - High Performance",#REF!="High-Performance Interior",#REF!="High-Performance Exterior"),"Y","N")</f>
        <v>#REF!</v>
      </c>
      <c r="X79" s="437" t="e">
        <f>IF(W79="Y",#REF!,0)</f>
        <v>#REF!</v>
      </c>
      <c r="Y79" s="437" t="e">
        <f t="shared" si="6"/>
        <v>#REF!</v>
      </c>
      <c r="Z79" s="437" t="e">
        <f t="shared" si="7"/>
        <v>#REF!</v>
      </c>
      <c r="AA79" s="348" t="e">
        <f>IF(OR(#REF!="Misc. Costs - Interior",#REF!="Misc. Costs - Exterior"),0,1)</f>
        <v>#REF!</v>
      </c>
      <c r="AB79" s="437" t="e">
        <f>IF(OR(#REF!&lt;&gt;"",#REF!&lt;&gt;"",#REF!&lt;&gt;"",E54&lt;&gt;"",#REF!&lt;&gt;"",#REF!&lt;&gt;"",#REF!&lt;&gt;""),"ACTIVE","")</f>
        <v>#REF!</v>
      </c>
    </row>
    <row r="80" spans="1:28" s="348" customFormat="1" ht="13">
      <c r="A80" s="1077" t="s">
        <v>812</v>
      </c>
      <c r="B80" s="669"/>
      <c r="C80" s="28"/>
      <c r="D80" s="1079"/>
      <c r="E80" s="1083"/>
      <c r="F80" s="434"/>
      <c r="G80" s="434"/>
      <c r="H80" s="438"/>
      <c r="I80" s="438"/>
      <c r="J80" s="439"/>
      <c r="K80" s="437"/>
      <c r="L80" s="437"/>
      <c r="M80" s="437"/>
      <c r="N80" s="437"/>
      <c r="O80" s="288"/>
      <c r="P80" s="434"/>
      <c r="Q80" s="434"/>
      <c r="R80" s="434"/>
      <c r="S80" s="440">
        <f>IF(ISERROR(H80*VLOOKUP(O80,[5]!PV,4,FALSE)+R80*VLOOKUP(O80,[5]!PV,2,FALSE)),0,H80*VLOOKUP(O80,[5]!PV,4,FALSE)+R80*VLOOKUP(O80,[5]!PV,2,FALSE))</f>
        <v>0</v>
      </c>
      <c r="T80" s="434" t="e">
        <f>IF(AND(#REF!="New Fixtures",#REF!&gt;0,OR(#REF!="Standard Interior",#REF!="High-Performance Interior")),#REF!,0)</f>
        <v>#REF!</v>
      </c>
      <c r="U80" s="434" t="e">
        <f>IF(AND(OR(#REF!="Standard Interior",#REF!="High-Performance Interior"),(NOT(OR(#REF!="Misc. Costs - Standard",#REF!="Misc. Costs - High Performance")))),#REF!,0)</f>
        <v>#REF!</v>
      </c>
      <c r="V80" s="441" t="e">
        <f>IF(OR(#REF!="Standard Interior",#REF!="High-Performance Interior"),#REF!*#REF!,0)</f>
        <v>#REF!</v>
      </c>
      <c r="W80" s="348" t="e">
        <f>IF(OR(#REF!="Misc. Costs - High Performance",#REF!="High-Performance Interior",#REF!="High-Performance Exterior"),"Y","N")</f>
        <v>#REF!</v>
      </c>
      <c r="X80" s="437" t="e">
        <f>IF(W80="Y",#REF!,0)</f>
        <v>#REF!</v>
      </c>
      <c r="Y80" s="437" t="e">
        <f t="shared" si="6"/>
        <v>#REF!</v>
      </c>
      <c r="Z80" s="437" t="e">
        <f t="shared" si="7"/>
        <v>#REF!</v>
      </c>
      <c r="AA80" s="348" t="e">
        <f>IF(OR(#REF!="Misc. Costs - Interior",#REF!="Misc. Costs - Exterior"),0,1)</f>
        <v>#REF!</v>
      </c>
      <c r="AB80" s="437" t="e">
        <f>IF(OR(A55&lt;&gt;"",B55&lt;&gt;"",#REF!&lt;&gt;"",E55&lt;&gt;"",#REF!&lt;&gt;"",#REF!&lt;&gt;"",#REF!&lt;&gt;""),"ACTIVE","")</f>
        <v>#REF!</v>
      </c>
    </row>
    <row r="81" spans="1:28" s="348" customFormat="1" ht="12.75" customHeight="1">
      <c r="A81" s="1075" t="s">
        <v>813</v>
      </c>
      <c r="B81" s="669"/>
      <c r="C81" s="28"/>
      <c r="D81" s="1083"/>
      <c r="E81" s="1079"/>
      <c r="F81" s="434"/>
      <c r="G81" s="434"/>
      <c r="H81" s="438"/>
      <c r="I81" s="438"/>
      <c r="J81" s="439"/>
      <c r="K81" s="437"/>
      <c r="L81" s="437"/>
      <c r="M81" s="437"/>
      <c r="N81" s="437"/>
      <c r="O81" s="288"/>
      <c r="P81" s="434"/>
      <c r="Q81" s="434"/>
      <c r="R81" s="434"/>
      <c r="S81" s="440">
        <f>IF(ISERROR(H81*VLOOKUP(O81,[5]!PV,4,FALSE)+R81*VLOOKUP(O81,[5]!PV,2,FALSE)),0,H81*VLOOKUP(O81,[5]!PV,4,FALSE)+R81*VLOOKUP(O81,[5]!PV,2,FALSE))</f>
        <v>0</v>
      </c>
      <c r="T81" s="434" t="e">
        <f>IF(AND(#REF!="New Fixtures",#REF!&gt;0,OR(#REF!="Standard Interior",#REF!="High-Performance Interior")),#REF!,0)</f>
        <v>#REF!</v>
      </c>
      <c r="U81" s="434" t="e">
        <f>IF(AND(OR(#REF!="Standard Interior",#REF!="High-Performance Interior"),(NOT(OR(#REF!="Misc. Costs - Standard",#REF!="Misc. Costs - High Performance")))),#REF!,0)</f>
        <v>#REF!</v>
      </c>
      <c r="V81" s="441" t="e">
        <f>IF(OR(#REF!="Standard Interior",#REF!="High-Performance Interior"),#REF!*#REF!,0)</f>
        <v>#REF!</v>
      </c>
      <c r="W81" s="348" t="e">
        <f>IF(OR(#REF!="Misc. Costs - High Performance",#REF!="High-Performance Interior",#REF!="High-Performance Exterior"),"Y","N")</f>
        <v>#REF!</v>
      </c>
      <c r="X81" s="437" t="e">
        <f>IF(W81="Y",#REF!,0)</f>
        <v>#REF!</v>
      </c>
      <c r="Y81" s="437" t="e">
        <f t="shared" si="6"/>
        <v>#REF!</v>
      </c>
      <c r="Z81" s="437" t="e">
        <f t="shared" si="7"/>
        <v>#REF!</v>
      </c>
      <c r="AA81" s="348" t="e">
        <f>IF(OR(#REF!="Misc. Costs - Interior",#REF!="Misc. Costs - Exterior"),0,1)</f>
        <v>#REF!</v>
      </c>
      <c r="AB81" s="437" t="e">
        <f>IF(OR(A56&lt;&gt;"",B56&lt;&gt;"",C56&lt;&gt;"",E56&lt;&gt;"",#REF!&lt;&gt;"",#REF!&lt;&gt;"",#REF!&lt;&gt;""),"ACTIVE","")</f>
        <v>#REF!</v>
      </c>
    </row>
    <row r="82" spans="1:28">
      <c r="A82" s="28"/>
      <c r="B82" s="28"/>
      <c r="C82" s="28"/>
      <c r="D82" s="1079"/>
      <c r="E82" s="1079"/>
      <c r="F82" s="434"/>
      <c r="G82" s="412"/>
      <c r="S82" s="416">
        <f>IF(ISERROR(H82*VLOOKUP(O82,[5]!PV,4,FALSE)+R82*VLOOKUP(O82,[5]!PV,2,FALSE)),0,H82*VLOOKUP(O82,[5]!PV,4,FALSE)+R82*VLOOKUP(O82,[5]!PV,2,FALSE))</f>
        <v>0</v>
      </c>
      <c r="T82" s="412" t="e">
        <f>IF(AND(#REF!="New Fixtures",#REF!&gt;0,OR(#REF!="Standard Interior",#REF!="High-Performance Interior")),#REF!,0)</f>
        <v>#REF!</v>
      </c>
      <c r="U82" s="412" t="e">
        <f>IF(AND(OR(#REF!="Standard Interior",#REF!="High-Performance Interior"),(NOT(OR(#REF!="Misc. Costs - Standard",#REF!="Misc. Costs - High Performance")))),#REF!,0)</f>
        <v>#REF!</v>
      </c>
      <c r="V82" s="131" t="e">
        <f>IF(OR(#REF!="Standard Interior",#REF!="High-Performance Interior"),#REF!*#REF!,0)</f>
        <v>#REF!</v>
      </c>
      <c r="W82" s="28" t="e">
        <f>IF(OR(#REF!="Misc. Costs - High Performance",#REF!="High-Performance Interior",#REF!="High-Performance Exterior"),"Y","N")</f>
        <v>#REF!</v>
      </c>
      <c r="X82" s="413" t="e">
        <f>IF(W82="Y",#REF!,0)</f>
        <v>#REF!</v>
      </c>
      <c r="Y82" s="413" t="e">
        <f t="shared" si="6"/>
        <v>#REF!</v>
      </c>
      <c r="Z82" s="413" t="e">
        <f t="shared" si="7"/>
        <v>#REF!</v>
      </c>
      <c r="AA82" s="28" t="e">
        <f>IF(OR(#REF!="Misc. Costs - Interior",#REF!="Misc. Costs - Exterior"),0,1)</f>
        <v>#REF!</v>
      </c>
      <c r="AB82" s="413" t="e">
        <f>IF(OR(A58&lt;&gt;"",B58&lt;&gt;"",#REF!&lt;&gt;"",E59&lt;&gt;"",#REF!&lt;&gt;"",#REF!&lt;&gt;"",#REF!&lt;&gt;""),"ACTIVE","")</f>
        <v>#REF!</v>
      </c>
    </row>
    <row r="83" spans="1:28">
      <c r="A83" s="28"/>
      <c r="B83" s="28"/>
      <c r="C83" s="28"/>
      <c r="D83" s="1079"/>
      <c r="E83" s="1079"/>
      <c r="F83" s="434"/>
      <c r="G83" s="412"/>
      <c r="S83" s="416">
        <f>IF(ISERROR(H83*VLOOKUP(O83,[5]!PV,4,FALSE)+R83*VLOOKUP(O83,[5]!PV,2,FALSE)),0,H83*VLOOKUP(O83,[5]!PV,4,FALSE)+R83*VLOOKUP(O83,[5]!PV,2,FALSE))</f>
        <v>0</v>
      </c>
      <c r="T83" s="412" t="e">
        <f>IF(AND(#REF!="New Fixtures",#REF!&gt;0,OR(#REF!="Standard Interior",#REF!="High-Performance Interior")),#REF!,0)</f>
        <v>#REF!</v>
      </c>
      <c r="U83" s="412" t="e">
        <f>IF(AND(OR(#REF!="Standard Interior",#REF!="High-Performance Interior"),(NOT(OR(#REF!="Misc. Costs - Standard",#REF!="Misc. Costs - High Performance")))),#REF!,0)</f>
        <v>#REF!</v>
      </c>
      <c r="V83" s="131" t="e">
        <f>IF(OR(#REF!="Standard Interior",#REF!="High-Performance Interior"),#REF!*#REF!,0)</f>
        <v>#REF!</v>
      </c>
      <c r="W83" s="28" t="e">
        <f>IF(OR(#REF!="Misc. Costs - High Performance",#REF!="High-Performance Interior",#REF!="High-Performance Exterior"),"Y","N")</f>
        <v>#REF!</v>
      </c>
      <c r="X83" s="413" t="e">
        <f>IF(W83="Y",#REF!,0)</f>
        <v>#REF!</v>
      </c>
      <c r="Y83" s="413" t="e">
        <f t="shared" si="6"/>
        <v>#REF!</v>
      </c>
      <c r="Z83" s="413" t="e">
        <f t="shared" si="7"/>
        <v>#REF!</v>
      </c>
      <c r="AA83" s="28" t="e">
        <f>IF(OR(#REF!="Misc. Costs - Interior",#REF!="Misc. Costs - Exterior"),0,1)</f>
        <v>#REF!</v>
      </c>
      <c r="AB83" s="413" t="e">
        <f>IF(OR(#REF!&lt;&gt;"",#REF!&lt;&gt;"",#REF!&lt;&gt;"",E60&lt;&gt;"",#REF!&lt;&gt;"",#REF!&lt;&gt;"",#REF!&lt;&gt;""),"ACTIVE","")</f>
        <v>#REF!</v>
      </c>
    </row>
    <row r="84" spans="1:28" ht="13">
      <c r="A84" s="1521" t="s">
        <v>863</v>
      </c>
      <c r="B84" s="1522"/>
      <c r="C84" s="1522"/>
      <c r="D84" s="1522"/>
      <c r="E84" s="1523"/>
      <c r="F84" s="209"/>
      <c r="G84" s="209"/>
      <c r="S84" s="416">
        <f>IF(ISERROR(G84*VLOOKUP(O84,[5]!PV,4,FALSE)+R84*VLOOKUP(O84,[5]!PV,2,FALSE)),0,G84*VLOOKUP(O84,[5]!PV,4,FALSE)+R84*VLOOKUP(O84,[5]!PV,2,FALSE))</f>
        <v>0</v>
      </c>
      <c r="T84" s="412" t="e">
        <f>IF(AND(#REF!="New Fixtures",#REF!&gt;0,OR(#REF!="Standard Interior",#REF!="High-Performance Interior")),#REF!,0)</f>
        <v>#REF!</v>
      </c>
      <c r="U84" s="412" t="e">
        <f>IF(AND(OR(#REF!="Standard Interior",#REF!="High-Performance Interior"),(NOT(OR(#REF!="Misc. Costs - Standard",#REF!="Misc. Costs - High Performance")))),#REF!,0)</f>
        <v>#REF!</v>
      </c>
      <c r="V84" s="131" t="e">
        <f>IF(OR(#REF!="Standard Interior",#REF!="High-Performance Interior"),#REF!*#REF!,0)</f>
        <v>#REF!</v>
      </c>
      <c r="W84" s="28" t="e">
        <f>IF(OR(#REF!="Misc. Costs - High Performance",#REF!="High-Performance Interior",#REF!="High-Performance Exterior"),"Y","N")</f>
        <v>#REF!</v>
      </c>
      <c r="X84" s="413" t="e">
        <f>IF(W84="Y",#REF!,0)</f>
        <v>#REF!</v>
      </c>
      <c r="Y84" s="413" t="e">
        <f t="shared" si="6"/>
        <v>#REF!</v>
      </c>
      <c r="Z84" s="413" t="e">
        <f t="shared" si="7"/>
        <v>#REF!</v>
      </c>
      <c r="AA84" s="28" t="e">
        <f>IF(OR(#REF!="Misc. Costs - Interior",#REF!="Misc. Costs - Exterior"),0,1)</f>
        <v>#REF!</v>
      </c>
      <c r="AB84" s="413" t="e">
        <f>IF(OR(A59&lt;&gt;"",B59&lt;&gt;"",#REF!&lt;&gt;"",E61&lt;&gt;"",#REF!&lt;&gt;"",#REF!&lt;&gt;"",#REF!&lt;&gt;""),"ACTIVE","")</f>
        <v>#REF!</v>
      </c>
    </row>
    <row r="85" spans="1:28">
      <c r="A85" s="1305"/>
      <c r="B85" s="1306"/>
      <c r="C85" s="1306"/>
      <c r="D85" s="1306"/>
      <c r="E85" s="1307"/>
      <c r="F85" s="729"/>
      <c r="G85" s="729"/>
      <c r="S85" s="416">
        <f>IF(ISERROR(G85*VLOOKUP(O85,[5]!PV,4,FALSE)+R85*VLOOKUP(O85,[5]!PV,2,FALSE)),0,G85*VLOOKUP(O85,[5]!PV,4,FALSE)+R85*VLOOKUP(O85,[5]!PV,2,FALSE))</f>
        <v>0</v>
      </c>
      <c r="T85" s="412" t="e">
        <f>IF(AND(#REF!="New Fixtures",#REF!&gt;0,OR(#REF!="Standard Interior",#REF!="High-Performance Interior")),#REF!,0)</f>
        <v>#REF!</v>
      </c>
      <c r="U85" s="412" t="e">
        <f>IF(AND(OR(#REF!="Standard Interior",#REF!="High-Performance Interior"),(NOT(OR(#REF!="Misc. Costs - Standard",#REF!="Misc. Costs - High Performance")))),#REF!,0)</f>
        <v>#REF!</v>
      </c>
      <c r="V85" s="131" t="e">
        <f>IF(OR(#REF!="Standard Interior",#REF!="High-Performance Interior"),#REF!*#REF!,0)</f>
        <v>#REF!</v>
      </c>
      <c r="W85" s="28" t="e">
        <f>IF(OR(#REF!="Misc. Costs - High Performance",#REF!="High-Performance Interior",#REF!="High-Performance Exterior"),"Y","N")</f>
        <v>#REF!</v>
      </c>
      <c r="X85" s="413" t="e">
        <f>IF(W85="Y",#REF!,0)</f>
        <v>#REF!</v>
      </c>
      <c r="Y85" s="413" t="e">
        <f t="shared" si="6"/>
        <v>#REF!</v>
      </c>
      <c r="Z85" s="413" t="e">
        <f t="shared" si="7"/>
        <v>#REF!</v>
      </c>
      <c r="AA85" s="28" t="e">
        <f>IF(OR(#REF!="Misc. Costs - Interior",#REF!="Misc. Costs - Exterior"),0,1)</f>
        <v>#REF!</v>
      </c>
      <c r="AB85" s="413" t="e">
        <f>IF(OR(A60&lt;&gt;"",B60&lt;&gt;"",#REF!&lt;&gt;"",E62&lt;&gt;"",#REF!&lt;&gt;"",#REF!&lt;&gt;"",#REF!&lt;&gt;""),"ACTIVE","")</f>
        <v>#REF!</v>
      </c>
    </row>
    <row r="86" spans="1:28">
      <c r="A86" s="1308"/>
      <c r="B86" s="1309"/>
      <c r="C86" s="1309"/>
      <c r="D86" s="1309"/>
      <c r="E86" s="1310"/>
      <c r="F86" s="729"/>
      <c r="G86" s="729"/>
    </row>
    <row r="87" spans="1:28">
      <c r="A87" s="1308"/>
      <c r="B87" s="1309"/>
      <c r="C87" s="1309"/>
      <c r="D87" s="1309"/>
      <c r="E87" s="1310"/>
      <c r="F87" s="729"/>
      <c r="G87" s="729"/>
    </row>
    <row r="88" spans="1:28">
      <c r="A88" s="1308"/>
      <c r="B88" s="1309"/>
      <c r="C88" s="1309"/>
      <c r="D88" s="1309"/>
      <c r="E88" s="1310"/>
      <c r="F88" s="729"/>
      <c r="G88" s="729"/>
    </row>
    <row r="89" spans="1:28">
      <c r="A89" s="1308"/>
      <c r="B89" s="1309"/>
      <c r="C89" s="1309"/>
      <c r="D89" s="1309"/>
      <c r="E89" s="1310"/>
      <c r="F89" s="729"/>
      <c r="G89" s="729"/>
    </row>
    <row r="90" spans="1:28">
      <c r="A90" s="1308"/>
      <c r="B90" s="1309"/>
      <c r="C90" s="1309"/>
      <c r="D90" s="1309"/>
      <c r="E90" s="1310"/>
      <c r="F90" s="729"/>
      <c r="G90" s="729"/>
    </row>
    <row r="91" spans="1:28">
      <c r="A91" s="1311"/>
      <c r="B91" s="1312"/>
      <c r="C91" s="1312"/>
      <c r="D91" s="1312"/>
      <c r="E91" s="1313"/>
      <c r="F91" s="729"/>
      <c r="G91" s="729"/>
    </row>
    <row r="62873" spans="1:5">
      <c r="E62873" s="404"/>
    </row>
    <row r="62874" spans="1:5">
      <c r="A62874" s="404"/>
      <c r="B62874" s="404"/>
      <c r="C62874" s="404"/>
      <c r="D62874" s="404"/>
      <c r="E62874" s="404"/>
    </row>
    <row r="62875" spans="1:5">
      <c r="A62875" s="405"/>
      <c r="B62875" s="405"/>
      <c r="C62875" s="404"/>
      <c r="D62875" s="404"/>
      <c r="E62875" s="404"/>
    </row>
    <row r="62876" spans="1:5">
      <c r="A62876" s="405"/>
      <c r="B62876" s="405"/>
      <c r="C62876" s="404"/>
      <c r="D62876" s="404"/>
      <c r="E62876" s="404"/>
    </row>
    <row r="62877" spans="1:5">
      <c r="A62877" s="405"/>
      <c r="B62877" s="405"/>
      <c r="C62877" s="404"/>
      <c r="D62877" s="404"/>
      <c r="E62877" s="404"/>
    </row>
    <row r="62878" spans="1:5">
      <c r="A62878" s="405"/>
      <c r="B62878" s="405"/>
      <c r="C62878" s="404"/>
      <c r="D62878" s="404"/>
      <c r="E62878" s="404"/>
    </row>
    <row r="62879" spans="1:5">
      <c r="A62879" s="405"/>
      <c r="B62879" s="405"/>
      <c r="C62879" s="404"/>
      <c r="D62879" s="404"/>
      <c r="E62879" s="404"/>
    </row>
    <row r="62880" spans="1:5">
      <c r="A62880" s="405"/>
      <c r="B62880" s="405"/>
      <c r="C62880" s="404"/>
      <c r="D62880" s="404"/>
      <c r="E62880" s="404"/>
    </row>
    <row r="62881" spans="1:5">
      <c r="A62881" s="404"/>
      <c r="B62881" s="404"/>
      <c r="C62881" s="404"/>
      <c r="D62881" s="404"/>
      <c r="E62881" s="404"/>
    </row>
    <row r="62882" spans="1:5">
      <c r="A62882" s="404"/>
      <c r="B62882" s="404"/>
      <c r="C62882" s="404"/>
      <c r="D62882" s="404"/>
    </row>
    <row r="62899" spans="1:28">
      <c r="F62899" s="404"/>
    </row>
    <row r="62900" spans="1:28" s="411" customFormat="1">
      <c r="A62900" s="412"/>
      <c r="B62900" s="412"/>
      <c r="C62900" s="412"/>
      <c r="D62900" s="412"/>
      <c r="E62900" s="412"/>
      <c r="F62900" s="404"/>
      <c r="G62900" s="406"/>
      <c r="H62900" s="407"/>
      <c r="I62900" s="407"/>
      <c r="J62900" s="408"/>
      <c r="K62900" s="406"/>
      <c r="L62900" s="406"/>
      <c r="M62900" s="406"/>
      <c r="N62900" s="406"/>
      <c r="O62900" s="405"/>
      <c r="P62900" s="404"/>
      <c r="Q62900" s="404"/>
      <c r="R62900" s="404"/>
      <c r="S62900" s="409"/>
      <c r="T62900" s="404"/>
      <c r="U62900" s="404"/>
      <c r="V62900" s="410"/>
      <c r="X62900" s="409"/>
      <c r="Y62900" s="409"/>
      <c r="Z62900" s="409"/>
      <c r="AB62900" s="409"/>
    </row>
    <row r="62901" spans="1:28" s="411" customFormat="1">
      <c r="A62901" s="412"/>
      <c r="B62901" s="412"/>
      <c r="C62901" s="412"/>
      <c r="D62901" s="412"/>
      <c r="E62901" s="412"/>
      <c r="F62901" s="404"/>
      <c r="G62901" s="406"/>
      <c r="H62901" s="407"/>
      <c r="I62901" s="407"/>
      <c r="J62901" s="408"/>
      <c r="K62901" s="406"/>
      <c r="L62901" s="406"/>
      <c r="M62901" s="406"/>
      <c r="N62901" s="406"/>
      <c r="O62901" s="405"/>
      <c r="P62901" s="404"/>
      <c r="Q62901" s="404"/>
      <c r="R62901" s="404"/>
      <c r="S62901" s="409"/>
      <c r="T62901" s="404"/>
      <c r="U62901" s="404"/>
      <c r="V62901" s="410"/>
      <c r="X62901" s="409"/>
      <c r="Y62901" s="409"/>
      <c r="Z62901" s="409"/>
      <c r="AB62901" s="409"/>
    </row>
    <row r="62902" spans="1:28" s="411" customFormat="1">
      <c r="A62902" s="412"/>
      <c r="B62902" s="412"/>
      <c r="C62902" s="412"/>
      <c r="D62902" s="412"/>
      <c r="E62902" s="412"/>
      <c r="F62902" s="404"/>
      <c r="G62902" s="406"/>
      <c r="H62902" s="407"/>
      <c r="I62902" s="407"/>
      <c r="J62902" s="408"/>
      <c r="K62902" s="406"/>
      <c r="L62902" s="406"/>
      <c r="M62902" s="406"/>
      <c r="N62902" s="406"/>
      <c r="O62902" s="405"/>
      <c r="P62902" s="404"/>
      <c r="Q62902" s="404"/>
      <c r="R62902" s="404"/>
      <c r="S62902" s="409"/>
      <c r="T62902" s="404"/>
      <c r="U62902" s="404"/>
      <c r="V62902" s="410"/>
      <c r="X62902" s="409"/>
      <c r="Y62902" s="409"/>
      <c r="Z62902" s="409"/>
      <c r="AB62902" s="409"/>
    </row>
    <row r="62903" spans="1:28" s="411" customFormat="1">
      <c r="A62903" s="412"/>
      <c r="B62903" s="412"/>
      <c r="C62903" s="412"/>
      <c r="D62903" s="412"/>
      <c r="E62903" s="412"/>
      <c r="F62903" s="404"/>
      <c r="G62903" s="406"/>
      <c r="H62903" s="407"/>
      <c r="I62903" s="407"/>
      <c r="J62903" s="408"/>
      <c r="K62903" s="406"/>
      <c r="L62903" s="406"/>
      <c r="M62903" s="406"/>
      <c r="N62903" s="406"/>
      <c r="O62903" s="405"/>
      <c r="P62903" s="404"/>
      <c r="Q62903" s="404"/>
      <c r="R62903" s="404"/>
      <c r="S62903" s="409"/>
      <c r="T62903" s="404"/>
      <c r="U62903" s="404"/>
      <c r="V62903" s="410"/>
      <c r="X62903" s="409"/>
      <c r="Y62903" s="409"/>
      <c r="Z62903" s="409"/>
      <c r="AB62903" s="409"/>
    </row>
    <row r="62904" spans="1:28" s="411" customFormat="1">
      <c r="A62904" s="412"/>
      <c r="B62904" s="412"/>
      <c r="C62904" s="412"/>
      <c r="D62904" s="412"/>
      <c r="E62904" s="412"/>
      <c r="F62904" s="404"/>
      <c r="G62904" s="406"/>
      <c r="H62904" s="407"/>
      <c r="I62904" s="407"/>
      <c r="J62904" s="408"/>
      <c r="K62904" s="406"/>
      <c r="L62904" s="406"/>
      <c r="M62904" s="406"/>
      <c r="N62904" s="406"/>
      <c r="O62904" s="405"/>
      <c r="P62904" s="404"/>
      <c r="Q62904" s="404"/>
      <c r="R62904" s="404"/>
      <c r="S62904" s="409"/>
      <c r="T62904" s="404"/>
      <c r="U62904" s="404"/>
      <c r="V62904" s="410"/>
      <c r="X62904" s="409"/>
      <c r="Y62904" s="409"/>
      <c r="Z62904" s="409"/>
      <c r="AB62904" s="409"/>
    </row>
    <row r="62905" spans="1:28" s="411" customFormat="1">
      <c r="A62905" s="412"/>
      <c r="B62905" s="412"/>
      <c r="C62905" s="412"/>
      <c r="D62905" s="412"/>
      <c r="E62905" s="412"/>
      <c r="F62905" s="404"/>
      <c r="G62905" s="406"/>
      <c r="H62905" s="407"/>
      <c r="I62905" s="407"/>
      <c r="J62905" s="408"/>
      <c r="K62905" s="406"/>
      <c r="L62905" s="406"/>
      <c r="M62905" s="406"/>
      <c r="N62905" s="406"/>
      <c r="O62905" s="405"/>
      <c r="P62905" s="404"/>
      <c r="Q62905" s="404"/>
      <c r="R62905" s="404"/>
      <c r="S62905" s="409"/>
      <c r="T62905" s="404"/>
      <c r="U62905" s="404"/>
      <c r="V62905" s="410"/>
      <c r="X62905" s="409"/>
      <c r="Y62905" s="409"/>
      <c r="Z62905" s="409"/>
      <c r="AB62905" s="409"/>
    </row>
    <row r="62906" spans="1:28" s="411" customFormat="1">
      <c r="A62906" s="412"/>
      <c r="B62906" s="412"/>
      <c r="C62906" s="412"/>
      <c r="D62906" s="412"/>
      <c r="E62906" s="412"/>
      <c r="F62906" s="404"/>
      <c r="G62906" s="406"/>
      <c r="H62906" s="407"/>
      <c r="I62906" s="407"/>
      <c r="J62906" s="408"/>
      <c r="K62906" s="406"/>
      <c r="L62906" s="406"/>
      <c r="M62906" s="406"/>
      <c r="N62906" s="406"/>
      <c r="O62906" s="405"/>
      <c r="P62906" s="404"/>
      <c r="Q62906" s="404"/>
      <c r="R62906" s="404"/>
      <c r="S62906" s="409"/>
      <c r="T62906" s="404"/>
      <c r="U62906" s="404"/>
      <c r="V62906" s="410"/>
      <c r="X62906" s="409"/>
      <c r="Y62906" s="409"/>
      <c r="Z62906" s="409"/>
      <c r="AB62906" s="409"/>
    </row>
    <row r="62907" spans="1:28" s="411" customFormat="1">
      <c r="A62907" s="412"/>
      <c r="B62907" s="412"/>
      <c r="C62907" s="412"/>
      <c r="D62907" s="412"/>
      <c r="E62907" s="412"/>
      <c r="F62907" s="404"/>
      <c r="G62907" s="406"/>
      <c r="H62907" s="407"/>
      <c r="I62907" s="407"/>
      <c r="J62907" s="408"/>
      <c r="K62907" s="406"/>
      <c r="L62907" s="406"/>
      <c r="M62907" s="406"/>
      <c r="N62907" s="406"/>
      <c r="O62907" s="405"/>
      <c r="P62907" s="404"/>
      <c r="Q62907" s="404"/>
      <c r="R62907" s="404"/>
      <c r="S62907" s="409"/>
      <c r="T62907" s="404"/>
      <c r="U62907" s="404"/>
      <c r="V62907" s="410"/>
      <c r="X62907" s="409"/>
      <c r="Y62907" s="409"/>
      <c r="Z62907" s="409"/>
      <c r="AB62907" s="409"/>
    </row>
    <row r="62908" spans="1:28" s="411" customFormat="1">
      <c r="A62908" s="412"/>
      <c r="B62908" s="412"/>
      <c r="C62908" s="412"/>
      <c r="D62908" s="412"/>
      <c r="E62908" s="412"/>
      <c r="F62908" s="412"/>
      <c r="G62908" s="406"/>
      <c r="H62908" s="407"/>
      <c r="I62908" s="407"/>
      <c r="J62908" s="408"/>
      <c r="K62908" s="406"/>
      <c r="L62908" s="406"/>
      <c r="M62908" s="406"/>
      <c r="N62908" s="406"/>
      <c r="O62908" s="405"/>
      <c r="P62908" s="404"/>
      <c r="Q62908" s="404"/>
      <c r="R62908" s="404"/>
      <c r="S62908" s="409"/>
      <c r="T62908" s="404"/>
      <c r="U62908" s="404"/>
      <c r="V62908" s="410"/>
      <c r="X62908" s="409"/>
      <c r="Y62908" s="409"/>
      <c r="Z62908" s="409"/>
      <c r="AB62908" s="409"/>
    </row>
  </sheetData>
  <sheetProtection algorithmName="SHA-512" hashValue="+1F368xnCaU4yfIc6j7nT7hV6EzPslI0A53jNk95EwjaE4KVuFPUylS9+ailvYqYnPKzF9Pszaw4Q0JUeQHwZw==" saltValue="7AO1r7fcBrx8SHq5CO1e7g==" spinCount="100000" sheet="1" objects="1" scenarios="1"/>
  <mergeCells count="4">
    <mergeCell ref="B1:E1"/>
    <mergeCell ref="A2:E3"/>
    <mergeCell ref="A84:E84"/>
    <mergeCell ref="A85:E91"/>
  </mergeCells>
  <conditionalFormatting sqref="E60 E45:E58 E62 E72 E13 E7:E8 E64 E76:E83">
    <cfRule type="cellIs" dxfId="9" priority="15" operator="greaterThan">
      <formula>6000</formula>
    </cfRule>
  </conditionalFormatting>
  <conditionalFormatting sqref="E75">
    <cfRule type="cellIs" dxfId="8" priority="13" operator="greaterThan">
      <formula>6000</formula>
    </cfRule>
  </conditionalFormatting>
  <conditionalFormatting sqref="E74">
    <cfRule type="cellIs" dxfId="7" priority="12" operator="greaterThan">
      <formula>6000</formula>
    </cfRule>
  </conditionalFormatting>
  <conditionalFormatting sqref="B23:B30">
    <cfRule type="cellIs" dxfId="6" priority="11" operator="greaterThan">
      <formula>6000</formula>
    </cfRule>
  </conditionalFormatting>
  <conditionalFormatting sqref="B41 B43:B45">
    <cfRule type="cellIs" dxfId="5" priority="10" operator="greaterThan">
      <formula>6000</formula>
    </cfRule>
  </conditionalFormatting>
  <conditionalFormatting sqref="E9:E12">
    <cfRule type="cellIs" dxfId="4" priority="9" operator="greaterThan">
      <formula>6000</formula>
    </cfRule>
  </conditionalFormatting>
  <conditionalFormatting sqref="B60:B70">
    <cfRule type="notContainsBlanks" dxfId="3" priority="3">
      <formula>LEN(TRIM(B60))&gt;0</formula>
    </cfRule>
  </conditionalFormatting>
  <conditionalFormatting sqref="B63">
    <cfRule type="cellIs" dxfId="2" priority="6" operator="greaterThan">
      <formula>6000</formula>
    </cfRule>
  </conditionalFormatting>
  <conditionalFormatting sqref="B75">
    <cfRule type="cellIs" dxfId="1" priority="2" operator="greaterThan">
      <formula>6000</formula>
    </cfRule>
  </conditionalFormatting>
  <conditionalFormatting sqref="B72:B81">
    <cfRule type="notContainsBlanks" dxfId="0" priority="1">
      <formula>LEN(TRIM(B72))&gt;0</formula>
    </cfRule>
  </conditionalFormatting>
  <dataValidations count="6">
    <dataValidation type="list" allowBlank="1" showInputMessage="1" showErrorMessage="1" sqref="B19 B36 B63 B75" xr:uid="{DCF148F4-8F06-4F02-A961-9AD84389A77B}">
      <formula1>"Air Cooled, Water Cooled"</formula1>
    </dataValidation>
    <dataValidation type="list" allowBlank="1" showInputMessage="1" showErrorMessage="1" sqref="B20 B37" xr:uid="{6CD966AA-D13F-4017-9178-3A34AAF08607}">
      <formula1>"Oil Injected, Oil Free"</formula1>
    </dataValidation>
    <dataValidation type="list" allowBlank="1" showInputMessage="1" showErrorMessage="1" sqref="B21 B38" xr:uid="{CD0CD7B9-F97D-4A3E-B803-477C93527538}">
      <formula1>"Recip, Rotary Screw, Variable Displacement"</formula1>
    </dataValidation>
    <dataValidation type="list" allowBlank="1" showInputMessage="1" showErrorMessage="1" sqref="B22 B39" xr:uid="{CD81B213-FB9A-46B1-8C9A-971CB3BBC854}">
      <formula1>"One, Two"</formula1>
    </dataValidation>
    <dataValidation type="list" allowBlank="1" showInputMessage="1" showErrorMessage="1" sqref="B76" xr:uid="{CE0F3F90-C12C-4912-A0A2-07AB827783B0}">
      <formula1>"Cycling, Non-Cycling"</formula1>
    </dataValidation>
    <dataValidation type="list" allowBlank="1" showInputMessage="1" showErrorMessage="1" sqref="B64" xr:uid="{4FB2E2BF-F08D-498F-805B-230D034A5684}">
      <formula1>"Cycling, Non Cycling"</formula1>
    </dataValidation>
  </dataValidations>
  <hyperlinks>
    <hyperlink ref="E4" location="'Project Summary'!A1" display="Click to go back on Project summary tab" xr:uid="{CC2715A7-A384-4C29-A57A-4B0B7B9B5BAE}"/>
    <hyperlink ref="A1" location="'Project Summary'!A1" display="Click to go back on Project summary tab" xr:uid="{B89E4E5B-E8A8-435C-84C6-8111499541AD}"/>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AS89"/>
  <sheetViews>
    <sheetView topLeftCell="B1" zoomScale="80" zoomScaleNormal="80" workbookViewId="0">
      <selection activeCell="E4" sqref="E4"/>
    </sheetView>
  </sheetViews>
  <sheetFormatPr defaultColWidth="8.81640625" defaultRowHeight="12.5"/>
  <cols>
    <col min="1" max="1" width="20.1796875" customWidth="1"/>
    <col min="2" max="2" width="15.453125" style="3" customWidth="1"/>
    <col min="3" max="3" width="12.453125" customWidth="1"/>
    <col min="4" max="4" width="44" bestFit="1" customWidth="1"/>
    <col min="5" max="5" width="81.453125" style="2" customWidth="1"/>
    <col min="6" max="6" width="9.453125" customWidth="1"/>
    <col min="7" max="7" width="14.453125" style="2" bestFit="1" customWidth="1"/>
    <col min="8" max="8" width="14.453125" style="2" customWidth="1"/>
    <col min="9" max="9" width="4.453125" style="2" customWidth="1"/>
    <col min="10" max="10" width="17.453125" style="2" customWidth="1"/>
    <col min="11" max="11" width="15.453125" style="2" customWidth="1"/>
    <col min="12" max="12" width="28.453125" customWidth="1"/>
    <col min="13" max="13" width="19.453125" bestFit="1" customWidth="1"/>
    <col min="14" max="14" width="15.1796875" style="9" customWidth="1"/>
    <col min="15" max="19" width="9.453125" style="9"/>
    <col min="20" max="20" width="9.453125" style="9" customWidth="1"/>
    <col min="21" max="21" width="8.453125" style="9" customWidth="1"/>
    <col min="22" max="22" width="9.453125" style="9" hidden="1" customWidth="1"/>
    <col min="23" max="23" width="9.453125" style="9" customWidth="1"/>
    <col min="24" max="45" width="9.453125" style="9"/>
  </cols>
  <sheetData>
    <row r="1" spans="1:45" ht="34" customHeight="1">
      <c r="A1" s="644" t="s">
        <v>764</v>
      </c>
      <c r="B1" s="1273" t="s">
        <v>232</v>
      </c>
      <c r="C1" s="1273"/>
      <c r="D1" s="1273"/>
      <c r="E1" s="1273"/>
      <c r="F1" s="1273"/>
      <c r="G1" s="1273"/>
      <c r="H1" s="1273"/>
      <c r="I1" s="1273"/>
      <c r="J1" s="1273"/>
      <c r="K1" s="1273"/>
      <c r="L1" s="1273"/>
      <c r="M1" s="1273"/>
    </row>
    <row r="2" spans="1:45" s="287" customFormat="1" ht="126" customHeight="1">
      <c r="A2" s="644"/>
      <c r="B2" s="1280" t="s">
        <v>830</v>
      </c>
      <c r="C2" s="1280"/>
      <c r="D2" s="1280"/>
      <c r="E2" s="1280"/>
      <c r="F2" s="1280"/>
      <c r="G2" s="696"/>
      <c r="H2" s="696"/>
      <c r="I2" s="696"/>
      <c r="J2" s="1282" t="s">
        <v>1012</v>
      </c>
      <c r="K2" s="1283"/>
      <c r="L2" s="1284"/>
      <c r="M2" s="696"/>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s="287" customFormat="1" ht="58.75" customHeight="1">
      <c r="B3" s="1281"/>
      <c r="C3" s="1281"/>
      <c r="D3" s="1281"/>
      <c r="E3" s="1281"/>
      <c r="F3" s="1281"/>
      <c r="G3" s="1279"/>
      <c r="H3" s="1279"/>
      <c r="I3" s="504"/>
      <c r="J3" s="504"/>
      <c r="K3" s="504"/>
      <c r="L3" s="504"/>
      <c r="M3" s="504"/>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s="520" customFormat="1" ht="15" customHeight="1">
      <c r="B4" s="1277" t="s">
        <v>797</v>
      </c>
      <c r="C4" s="1277"/>
      <c r="D4" s="1277"/>
      <c r="E4" s="991"/>
      <c r="F4" s="220"/>
      <c r="G4" s="1279"/>
      <c r="H4" s="1279"/>
      <c r="I4" s="320"/>
      <c r="J4" s="320"/>
      <c r="K4" s="320"/>
      <c r="L4" s="320"/>
      <c r="M4" s="320"/>
      <c r="N4" s="320"/>
      <c r="O4" s="320"/>
      <c r="P4" s="320"/>
      <c r="Q4" s="320"/>
      <c r="R4" s="320"/>
      <c r="S4" s="320"/>
      <c r="T4" s="320"/>
      <c r="U4" s="320"/>
      <c r="V4" s="320" t="s">
        <v>36</v>
      </c>
      <c r="W4" s="320"/>
      <c r="X4" s="320"/>
      <c r="Y4" s="320"/>
      <c r="Z4" s="320"/>
      <c r="AA4" s="320"/>
      <c r="AB4" s="320"/>
      <c r="AC4" s="320"/>
      <c r="AD4" s="320"/>
      <c r="AE4" s="320"/>
      <c r="AF4" s="320"/>
      <c r="AG4" s="320"/>
      <c r="AH4" s="320"/>
      <c r="AI4" s="320"/>
      <c r="AJ4" s="320"/>
      <c r="AK4" s="320"/>
      <c r="AL4" s="320"/>
      <c r="AM4" s="320"/>
      <c r="AN4" s="320"/>
      <c r="AO4" s="320"/>
      <c r="AP4" s="320"/>
    </row>
    <row r="5" spans="1:45" s="520" customFormat="1" ht="15.75" customHeight="1">
      <c r="B5" s="1277" t="s">
        <v>798</v>
      </c>
      <c r="C5" s="1277"/>
      <c r="D5" s="1277"/>
      <c r="E5" s="991"/>
      <c r="F5" s="547"/>
      <c r="G5" s="218"/>
      <c r="H5" s="218"/>
      <c r="I5" s="218"/>
      <c r="J5" s="218"/>
      <c r="K5" s="218"/>
      <c r="L5" s="218" t="s">
        <v>0</v>
      </c>
      <c r="M5" s="320"/>
      <c r="N5" s="320"/>
      <c r="O5" s="320"/>
      <c r="P5" s="320"/>
      <c r="Q5" s="320"/>
      <c r="R5" s="320"/>
      <c r="S5" s="320"/>
      <c r="T5" s="320"/>
      <c r="U5" s="320"/>
      <c r="V5" s="320" t="s">
        <v>220</v>
      </c>
      <c r="W5" s="320"/>
      <c r="X5" s="320"/>
      <c r="Y5" s="320"/>
      <c r="Z5" s="320"/>
      <c r="AA5" s="320"/>
      <c r="AB5" s="320"/>
      <c r="AC5" s="320"/>
      <c r="AD5" s="320"/>
      <c r="AE5" s="320"/>
      <c r="AF5" s="320"/>
      <c r="AG5" s="320"/>
      <c r="AH5" s="320"/>
      <c r="AI5" s="320"/>
      <c r="AJ5" s="320"/>
      <c r="AK5" s="320"/>
      <c r="AL5" s="320"/>
      <c r="AM5" s="320"/>
      <c r="AN5" s="320"/>
      <c r="AO5" s="320"/>
      <c r="AP5" s="320"/>
      <c r="AQ5" s="320"/>
      <c r="AR5" s="320"/>
    </row>
    <row r="6" spans="1:45" s="520" customFormat="1" ht="15.75" customHeight="1">
      <c r="B6" s="1277" t="s">
        <v>234</v>
      </c>
      <c r="C6" s="1277"/>
      <c r="D6" s="1277"/>
      <c r="E6" s="992"/>
      <c r="F6" s="547"/>
      <c r="G6" s="220"/>
      <c r="H6" s="220"/>
      <c r="I6" s="220"/>
      <c r="J6" s="220"/>
      <c r="K6" s="220"/>
      <c r="L6" s="220" t="s">
        <v>0</v>
      </c>
      <c r="M6" s="320"/>
      <c r="N6" s="320"/>
      <c r="O6" s="320"/>
      <c r="P6" s="320"/>
      <c r="Q6" s="320"/>
      <c r="R6" s="320"/>
      <c r="S6" s="320"/>
      <c r="T6" s="320"/>
      <c r="U6" s="320"/>
      <c r="V6" s="320" t="s">
        <v>236</v>
      </c>
      <c r="W6" s="320"/>
      <c r="X6" s="320"/>
      <c r="Y6" s="320"/>
      <c r="Z6" s="320"/>
      <c r="AA6" s="320"/>
      <c r="AB6" s="320"/>
      <c r="AC6" s="320"/>
      <c r="AD6" s="320"/>
      <c r="AE6" s="320"/>
      <c r="AF6" s="320"/>
      <c r="AG6" s="320"/>
      <c r="AH6" s="320"/>
      <c r="AI6" s="320"/>
      <c r="AJ6" s="320"/>
      <c r="AK6" s="320"/>
      <c r="AL6" s="320"/>
      <c r="AM6" s="320"/>
      <c r="AN6" s="320"/>
      <c r="AO6" s="320"/>
      <c r="AP6" s="320"/>
      <c r="AQ6" s="320"/>
      <c r="AR6" s="320"/>
    </row>
    <row r="7" spans="1:45" s="520" customFormat="1" ht="32.25" customHeight="1">
      <c r="B7" s="1278" t="s">
        <v>799</v>
      </c>
      <c r="C7" s="1278"/>
      <c r="D7" s="1278"/>
      <c r="E7" s="992"/>
      <c r="F7" s="547"/>
      <c r="G7" s="220"/>
      <c r="H7" s="220"/>
      <c r="I7" s="220"/>
      <c r="J7" s="220"/>
      <c r="K7" s="220"/>
      <c r="L7" s="220"/>
      <c r="M7" s="320"/>
      <c r="N7" s="320"/>
      <c r="O7" s="320"/>
      <c r="P7" s="320"/>
      <c r="Q7" s="320"/>
      <c r="R7" s="320"/>
      <c r="S7" s="320"/>
      <c r="T7" s="320"/>
      <c r="U7" s="320"/>
      <c r="V7" s="320" t="s">
        <v>558</v>
      </c>
      <c r="W7" s="320"/>
      <c r="X7" s="320"/>
      <c r="Y7" s="320"/>
      <c r="Z7" s="320"/>
      <c r="AA7" s="320"/>
      <c r="AB7" s="320"/>
      <c r="AC7" s="320"/>
      <c r="AD7" s="320"/>
      <c r="AE7" s="320"/>
      <c r="AF7" s="320"/>
      <c r="AG7" s="320"/>
      <c r="AH7" s="320"/>
      <c r="AI7" s="320"/>
      <c r="AJ7" s="320"/>
      <c r="AK7" s="320"/>
      <c r="AL7" s="320"/>
      <c r="AM7" s="320"/>
      <c r="AN7" s="320"/>
      <c r="AO7" s="320"/>
      <c r="AP7" s="320"/>
      <c r="AQ7" s="320"/>
      <c r="AR7" s="320"/>
    </row>
    <row r="8" spans="1:45" s="520" customFormat="1" ht="15.75" customHeight="1">
      <c r="B8" s="993" t="s">
        <v>801</v>
      </c>
      <c r="C8" s="993"/>
      <c r="D8" s="993"/>
      <c r="E8" s="991"/>
      <c r="F8" s="547"/>
      <c r="G8" s="220"/>
      <c r="H8" s="220"/>
      <c r="I8" s="220"/>
      <c r="J8" s="220"/>
      <c r="K8" s="220"/>
      <c r="L8" s="2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row>
    <row r="9" spans="1:45" s="520" customFormat="1" ht="33" customHeight="1">
      <c r="B9" s="1278" t="s">
        <v>800</v>
      </c>
      <c r="C9" s="1278"/>
      <c r="D9" s="1278"/>
      <c r="E9" s="992"/>
      <c r="F9" s="547"/>
      <c r="G9" s="220"/>
      <c r="H9" s="220"/>
      <c r="I9" s="220"/>
      <c r="J9" s="220"/>
      <c r="K9" s="220"/>
      <c r="L9" s="2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row>
    <row r="10" spans="1:45" s="320" customFormat="1" ht="18" customHeight="1">
      <c r="B10" s="1278" t="s">
        <v>237</v>
      </c>
      <c r="C10" s="1278"/>
      <c r="D10" s="1278"/>
      <c r="E10" s="992"/>
      <c r="F10" s="548"/>
      <c r="G10" s="549"/>
      <c r="H10" s="549"/>
      <c r="I10" s="549"/>
      <c r="J10" s="549"/>
      <c r="K10" s="549"/>
      <c r="L10" s="549"/>
    </row>
    <row r="11" spans="1:45" s="320" customFormat="1" ht="36" customHeight="1">
      <c r="B11" s="1278" t="s">
        <v>525</v>
      </c>
      <c r="C11" s="1278"/>
      <c r="D11" s="1278"/>
      <c r="E11" s="992"/>
      <c r="F11" s="1275"/>
      <c r="G11" s="1275"/>
      <c r="H11" s="1275"/>
      <c r="I11" s="1275"/>
      <c r="J11" s="1275"/>
      <c r="K11" s="1275"/>
      <c r="L11" s="1275"/>
      <c r="M11" s="1275"/>
    </row>
    <row r="12" spans="1:45" s="9" customFormat="1">
      <c r="B12" s="1274"/>
      <c r="C12" s="1274"/>
      <c r="D12" s="1274"/>
      <c r="E12" s="1274"/>
      <c r="F12" s="1274"/>
      <c r="G12" s="120"/>
      <c r="H12" s="120"/>
      <c r="I12" s="120"/>
      <c r="J12" s="120"/>
      <c r="K12" s="120"/>
      <c r="L12" s="121"/>
      <c r="M12" s="121"/>
    </row>
    <row r="13" spans="1:45" s="9" customFormat="1" ht="25">
      <c r="B13" s="1252" t="s">
        <v>524</v>
      </c>
      <c r="C13" s="1253"/>
      <c r="D13" s="1253"/>
      <c r="E13" s="1253"/>
      <c r="F13" s="1253"/>
      <c r="G13" s="1253"/>
      <c r="H13" s="1253"/>
      <c r="I13" s="1253"/>
      <c r="J13" s="120"/>
      <c r="K13" s="120"/>
      <c r="L13" s="121"/>
      <c r="M13" s="121"/>
    </row>
    <row r="14" spans="1:45" s="9" customFormat="1" ht="13.5" customHeight="1">
      <c r="B14" s="1276" t="s">
        <v>559</v>
      </c>
      <c r="C14" s="1276"/>
      <c r="D14" s="1276"/>
      <c r="E14" s="1276"/>
      <c r="F14" s="1276"/>
      <c r="G14" s="1276"/>
      <c r="H14" s="1276"/>
      <c r="I14" s="1276"/>
      <c r="J14" s="1276"/>
      <c r="K14" s="1276"/>
      <c r="L14" s="1276"/>
      <c r="M14" s="121"/>
    </row>
    <row r="15" spans="1:45" s="9" customFormat="1" ht="37.5" customHeight="1">
      <c r="B15" s="1276"/>
      <c r="C15" s="1276"/>
      <c r="D15" s="1276"/>
      <c r="E15" s="1276"/>
      <c r="F15" s="1276"/>
      <c r="G15" s="1276"/>
      <c r="H15" s="1276"/>
      <c r="I15" s="1276"/>
      <c r="J15" s="1276"/>
      <c r="K15" s="1276"/>
      <c r="L15" s="1276"/>
      <c r="M15" s="121"/>
    </row>
    <row r="16" spans="1:45" s="9" customFormat="1" ht="16.5" customHeight="1">
      <c r="B16" s="516"/>
      <c r="C16" s="516"/>
      <c r="D16" s="516"/>
      <c r="E16" s="516"/>
      <c r="F16" s="516"/>
      <c r="G16" s="516"/>
      <c r="H16" s="516"/>
      <c r="I16" s="516"/>
      <c r="J16" s="516"/>
      <c r="K16" s="516"/>
      <c r="L16" s="516"/>
      <c r="M16" s="121"/>
    </row>
    <row r="17" spans="1:45" s="9" customFormat="1" ht="29.25" customHeight="1">
      <c r="B17" s="1258" t="s">
        <v>556</v>
      </c>
      <c r="C17" s="1259"/>
      <c r="D17" s="1260"/>
      <c r="J17" s="1270" t="s">
        <v>557</v>
      </c>
      <c r="K17" s="1271"/>
      <c r="L17" s="1271"/>
      <c r="M17" s="1271"/>
      <c r="N17" s="1272"/>
    </row>
    <row r="18" spans="1:45" s="9" customFormat="1" ht="33.75" customHeight="1">
      <c r="B18" s="1256" t="s">
        <v>335</v>
      </c>
      <c r="C18" s="1257"/>
      <c r="D18" s="267" t="s">
        <v>336</v>
      </c>
      <c r="E18" s="399"/>
      <c r="F18" s="293"/>
      <c r="G18" s="293"/>
      <c r="H18" s="293"/>
      <c r="I18" s="293"/>
      <c r="J18" s="1267" t="s">
        <v>656</v>
      </c>
      <c r="K18" s="1268"/>
      <c r="L18" s="1268"/>
      <c r="M18" s="1268"/>
      <c r="N18" s="1269"/>
      <c r="O18" s="293"/>
    </row>
    <row r="19" spans="1:45" s="9" customFormat="1" ht="13.5" customHeight="1">
      <c r="B19" s="1254">
        <v>0.4</v>
      </c>
      <c r="C19" s="1255"/>
      <c r="D19" s="268">
        <v>0.5</v>
      </c>
      <c r="E19" s="515"/>
      <c r="F19" s="515"/>
      <c r="G19" s="120"/>
      <c r="H19" s="120"/>
      <c r="I19" s="120"/>
      <c r="J19" s="1261" t="s">
        <v>658</v>
      </c>
      <c r="K19" s="1262"/>
      <c r="L19" s="1262"/>
      <c r="M19" s="1262"/>
      <c r="N19" s="1263"/>
    </row>
    <row r="20" spans="1:45" s="9" customFormat="1" ht="13.5" customHeight="1">
      <c r="B20" s="1254">
        <v>0.35</v>
      </c>
      <c r="C20" s="1255"/>
      <c r="D20" s="268">
        <v>0.438</v>
      </c>
      <c r="E20" s="515"/>
      <c r="F20" s="515"/>
      <c r="G20" s="120"/>
      <c r="H20" s="120"/>
      <c r="I20" s="120"/>
      <c r="J20" s="1261"/>
      <c r="K20" s="1262"/>
      <c r="L20" s="1262"/>
      <c r="M20" s="1262"/>
      <c r="N20" s="1263"/>
    </row>
    <row r="21" spans="1:45" s="9" customFormat="1" ht="13.5" customHeight="1">
      <c r="B21" s="1254">
        <v>0.3</v>
      </c>
      <c r="C21" s="1255"/>
      <c r="D21" s="268">
        <v>0.375</v>
      </c>
      <c r="E21" s="515"/>
      <c r="F21" s="515"/>
      <c r="G21" s="120"/>
      <c r="H21" s="120"/>
      <c r="I21" s="120"/>
      <c r="J21" s="1261"/>
      <c r="K21" s="1262"/>
      <c r="L21" s="1262"/>
      <c r="M21" s="1262"/>
      <c r="N21" s="1263"/>
    </row>
    <row r="22" spans="1:45" s="9" customFormat="1" ht="13.5" customHeight="1">
      <c r="B22" s="1254">
        <v>0.25</v>
      </c>
      <c r="C22" s="1255"/>
      <c r="D22" s="268">
        <v>0.313</v>
      </c>
      <c r="E22" s="515"/>
      <c r="F22" s="515"/>
      <c r="G22" s="120"/>
      <c r="H22" s="120"/>
      <c r="I22" s="120"/>
      <c r="J22" s="1261"/>
      <c r="K22" s="1262"/>
      <c r="L22" s="1262"/>
      <c r="M22" s="1262"/>
      <c r="N22" s="1263"/>
    </row>
    <row r="23" spans="1:45" s="9" customFormat="1" ht="13.5" customHeight="1">
      <c r="B23" s="1254">
        <v>0.2</v>
      </c>
      <c r="C23" s="1255"/>
      <c r="D23" s="268">
        <v>0.25</v>
      </c>
      <c r="E23" s="515"/>
      <c r="F23" s="515"/>
      <c r="G23" s="120"/>
      <c r="H23" s="120"/>
      <c r="I23" s="120"/>
      <c r="J23" s="1261"/>
      <c r="K23" s="1262"/>
      <c r="L23" s="1262"/>
      <c r="M23" s="1262"/>
      <c r="N23" s="1263"/>
    </row>
    <row r="24" spans="1:45" s="9" customFormat="1" ht="13.5" customHeight="1">
      <c r="B24" s="1254">
        <v>0.15</v>
      </c>
      <c r="C24" s="1255"/>
      <c r="D24" s="268">
        <v>0.188</v>
      </c>
      <c r="E24" s="515"/>
      <c r="F24" s="515"/>
      <c r="G24" s="120"/>
      <c r="H24" s="120"/>
      <c r="I24" s="120"/>
      <c r="J24" s="1261"/>
      <c r="K24" s="1262"/>
      <c r="L24" s="1262"/>
      <c r="M24" s="1262"/>
      <c r="N24" s="1263"/>
    </row>
    <row r="25" spans="1:45" s="9" customFormat="1" ht="23.25" customHeight="1">
      <c r="B25" s="1254">
        <v>0.1</v>
      </c>
      <c r="C25" s="1255"/>
      <c r="D25" s="268">
        <v>0.125</v>
      </c>
      <c r="E25" s="515"/>
      <c r="F25" s="515"/>
      <c r="G25" s="120"/>
      <c r="H25" s="120"/>
      <c r="I25" s="120"/>
      <c r="J25" s="1264"/>
      <c r="K25" s="1265"/>
      <c r="L25" s="1265"/>
      <c r="M25" s="1265"/>
      <c r="N25" s="1266"/>
    </row>
    <row r="26" spans="1:45" s="9" customFormat="1" ht="22.25" customHeight="1">
      <c r="B26" s="199"/>
      <c r="C26" s="199"/>
      <c r="D26" s="199"/>
      <c r="E26" s="199"/>
      <c r="F26" s="199"/>
      <c r="G26" s="120"/>
      <c r="H26" s="120"/>
      <c r="I26" s="146"/>
      <c r="J26" s="1251" t="s">
        <v>549</v>
      </c>
      <c r="K26" s="1251"/>
      <c r="L26" s="1251"/>
      <c r="M26" s="121"/>
    </row>
    <row r="27" spans="1:45" s="552" customFormat="1" ht="90" customHeight="1">
      <c r="A27" s="549"/>
      <c r="B27" s="335" t="s">
        <v>238</v>
      </c>
      <c r="C27" s="335" t="s">
        <v>239</v>
      </c>
      <c r="D27" s="335" t="s">
        <v>240</v>
      </c>
      <c r="E27" s="335" t="s">
        <v>638</v>
      </c>
      <c r="F27" s="550" t="s">
        <v>241</v>
      </c>
      <c r="G27" s="335" t="s">
        <v>242</v>
      </c>
      <c r="H27" s="335" t="s">
        <v>243</v>
      </c>
      <c r="I27" s="551"/>
      <c r="J27" s="335" t="s">
        <v>553</v>
      </c>
      <c r="K27" s="335" t="s">
        <v>552</v>
      </c>
      <c r="L27" s="335" t="s">
        <v>551</v>
      </c>
      <c r="M27" s="335" t="s">
        <v>657</v>
      </c>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row>
    <row r="28" spans="1:45" s="520" customFormat="1" ht="26">
      <c r="A28" s="320"/>
      <c r="B28" s="294" t="s">
        <v>244</v>
      </c>
      <c r="C28" s="321">
        <v>12</v>
      </c>
      <c r="D28" s="321">
        <v>0</v>
      </c>
      <c r="E28" s="294" t="s">
        <v>637</v>
      </c>
      <c r="F28" s="122" t="s">
        <v>36</v>
      </c>
      <c r="G28" s="322">
        <v>44</v>
      </c>
      <c r="H28" s="322">
        <f t="shared" ref="H28:H59" si="0">G28*C28+G28*D28</f>
        <v>528</v>
      </c>
      <c r="I28" s="393"/>
      <c r="J28" s="394" t="s">
        <v>550</v>
      </c>
      <c r="K28" s="394" t="s">
        <v>550</v>
      </c>
      <c r="L28" s="396">
        <v>0.9</v>
      </c>
      <c r="M28" s="65"/>
      <c r="N28" s="320"/>
      <c r="O28" s="320"/>
      <c r="P28" s="323" t="s">
        <v>0</v>
      </c>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row>
    <row r="29" spans="1:45" s="520" customFormat="1" ht="26">
      <c r="B29" s="294" t="s">
        <v>245</v>
      </c>
      <c r="C29" s="321">
        <v>10</v>
      </c>
      <c r="D29" s="321">
        <v>0</v>
      </c>
      <c r="E29" s="294" t="s">
        <v>637</v>
      </c>
      <c r="F29" s="122" t="s">
        <v>36</v>
      </c>
      <c r="G29" s="322">
        <v>60</v>
      </c>
      <c r="H29" s="322">
        <f t="shared" si="0"/>
        <v>600</v>
      </c>
      <c r="I29" s="393"/>
      <c r="J29" s="394" t="s">
        <v>550</v>
      </c>
      <c r="K29" s="394" t="s">
        <v>550</v>
      </c>
      <c r="L29" s="396">
        <v>0.9</v>
      </c>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row>
    <row r="30" spans="1:45" s="520" customFormat="1" ht="13">
      <c r="B30" s="123"/>
      <c r="C30" s="62"/>
      <c r="D30" s="62"/>
      <c r="E30" s="123"/>
      <c r="F30" s="207"/>
      <c r="G30" s="62"/>
      <c r="H30" s="324">
        <f t="shared" si="0"/>
        <v>0</v>
      </c>
      <c r="I30" s="397"/>
      <c r="J30" s="395"/>
      <c r="K30" s="395"/>
      <c r="L30" s="382"/>
      <c r="N30" s="325"/>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row>
    <row r="31" spans="1:45" s="520" customFormat="1" ht="13">
      <c r="B31" s="123"/>
      <c r="C31" s="65"/>
      <c r="D31" s="65"/>
      <c r="E31" s="123"/>
      <c r="F31" s="207"/>
      <c r="G31" s="91"/>
      <c r="H31" s="324">
        <f t="shared" si="0"/>
        <v>0</v>
      </c>
      <c r="I31" s="397"/>
      <c r="J31" s="395"/>
      <c r="K31" s="395"/>
      <c r="L31" s="382"/>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row>
    <row r="32" spans="1:45" s="520" customFormat="1" ht="13">
      <c r="B32" s="123"/>
      <c r="C32" s="65"/>
      <c r="D32" s="65"/>
      <c r="E32" s="123"/>
      <c r="F32" s="207"/>
      <c r="G32" s="91"/>
      <c r="H32" s="324">
        <f t="shared" si="0"/>
        <v>0</v>
      </c>
      <c r="I32" s="397"/>
      <c r="J32" s="395"/>
      <c r="K32" s="395"/>
      <c r="L32" s="382"/>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row>
    <row r="33" spans="2:45" s="520" customFormat="1" ht="13">
      <c r="B33" s="62"/>
      <c r="C33" s="65"/>
      <c r="D33" s="65"/>
      <c r="E33" s="62"/>
      <c r="F33" s="207"/>
      <c r="G33" s="91"/>
      <c r="H33" s="324">
        <f t="shared" si="0"/>
        <v>0</v>
      </c>
      <c r="I33" s="397"/>
      <c r="J33" s="395"/>
      <c r="K33" s="395"/>
      <c r="L33" s="382"/>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row>
    <row r="34" spans="2:45" s="520" customFormat="1" ht="13">
      <c r="B34" s="62"/>
      <c r="C34" s="65"/>
      <c r="D34" s="65"/>
      <c r="E34" s="62"/>
      <c r="F34" s="207"/>
      <c r="G34" s="91"/>
      <c r="H34" s="324">
        <f t="shared" si="0"/>
        <v>0</v>
      </c>
      <c r="I34" s="397"/>
      <c r="J34" s="395"/>
      <c r="K34" s="395"/>
      <c r="L34" s="382"/>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row>
    <row r="35" spans="2:45" s="520" customFormat="1" ht="13">
      <c r="B35" s="62"/>
      <c r="C35" s="65"/>
      <c r="D35" s="65"/>
      <c r="E35" s="62"/>
      <c r="F35" s="207"/>
      <c r="G35" s="91"/>
      <c r="H35" s="324">
        <f t="shared" si="0"/>
        <v>0</v>
      </c>
      <c r="I35" s="397"/>
      <c r="J35" s="395"/>
      <c r="K35" s="395"/>
      <c r="L35" s="382"/>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row>
    <row r="36" spans="2:45" s="520" customFormat="1" ht="13">
      <c r="B36" s="62"/>
      <c r="C36" s="65"/>
      <c r="D36" s="65"/>
      <c r="E36" s="62"/>
      <c r="F36" s="207"/>
      <c r="G36" s="91"/>
      <c r="H36" s="324">
        <f t="shared" si="0"/>
        <v>0</v>
      </c>
      <c r="I36" s="397"/>
      <c r="J36" s="395"/>
      <c r="K36" s="395"/>
      <c r="L36" s="382"/>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row>
    <row r="37" spans="2:45" s="520" customFormat="1" ht="13">
      <c r="B37" s="62"/>
      <c r="C37" s="65"/>
      <c r="D37" s="66"/>
      <c r="E37" s="62"/>
      <c r="F37" s="207"/>
      <c r="G37" s="91"/>
      <c r="H37" s="324">
        <f t="shared" si="0"/>
        <v>0</v>
      </c>
      <c r="I37" s="397"/>
      <c r="J37" s="395"/>
      <c r="K37" s="395"/>
      <c r="L37" s="382"/>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row>
    <row r="38" spans="2:45" s="520" customFormat="1" ht="13">
      <c r="B38" s="62"/>
      <c r="C38" s="65"/>
      <c r="D38" s="65"/>
      <c r="E38" s="62"/>
      <c r="F38" s="207"/>
      <c r="G38" s="91"/>
      <c r="H38" s="324">
        <f t="shared" si="0"/>
        <v>0</v>
      </c>
      <c r="I38" s="397"/>
      <c r="J38" s="395"/>
      <c r="K38" s="395"/>
      <c r="L38" s="382"/>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row>
    <row r="39" spans="2:45" s="520" customFormat="1" ht="13">
      <c r="B39" s="62"/>
      <c r="C39" s="65"/>
      <c r="D39" s="65"/>
      <c r="E39" s="62"/>
      <c r="F39" s="207"/>
      <c r="G39" s="91"/>
      <c r="H39" s="324">
        <f t="shared" si="0"/>
        <v>0</v>
      </c>
      <c r="I39" s="397"/>
      <c r="J39" s="395"/>
      <c r="K39" s="395"/>
      <c r="L39" s="382"/>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row>
    <row r="40" spans="2:45" s="520" customFormat="1" ht="13">
      <c r="B40" s="62"/>
      <c r="C40" s="65"/>
      <c r="D40" s="65"/>
      <c r="E40" s="62"/>
      <c r="F40" s="207"/>
      <c r="G40" s="91"/>
      <c r="H40" s="324">
        <f t="shared" si="0"/>
        <v>0</v>
      </c>
      <c r="I40" s="397"/>
      <c r="J40" s="395"/>
      <c r="K40" s="395"/>
      <c r="L40" s="382"/>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row>
    <row r="41" spans="2:45" s="520" customFormat="1" ht="13">
      <c r="B41" s="62"/>
      <c r="C41" s="65"/>
      <c r="D41" s="65"/>
      <c r="E41" s="62"/>
      <c r="F41" s="207"/>
      <c r="G41" s="91"/>
      <c r="H41" s="324">
        <f t="shared" si="0"/>
        <v>0</v>
      </c>
      <c r="I41" s="397"/>
      <c r="J41" s="395"/>
      <c r="K41" s="395"/>
      <c r="L41" s="382"/>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row>
    <row r="42" spans="2:45" s="520" customFormat="1" ht="13">
      <c r="B42" s="62"/>
      <c r="C42" s="65"/>
      <c r="D42" s="65"/>
      <c r="E42" s="62"/>
      <c r="F42" s="207"/>
      <c r="G42" s="91"/>
      <c r="H42" s="324">
        <f t="shared" si="0"/>
        <v>0</v>
      </c>
      <c r="I42" s="397"/>
      <c r="J42" s="395"/>
      <c r="K42" s="395"/>
      <c r="L42" s="382"/>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row>
    <row r="43" spans="2:45" s="520" customFormat="1" ht="13">
      <c r="B43" s="62"/>
      <c r="C43" s="65"/>
      <c r="D43" s="65"/>
      <c r="E43" s="62"/>
      <c r="F43" s="207"/>
      <c r="G43" s="91"/>
      <c r="H43" s="324">
        <f t="shared" si="0"/>
        <v>0</v>
      </c>
      <c r="I43" s="397"/>
      <c r="J43" s="395"/>
      <c r="K43" s="395"/>
      <c r="L43" s="382"/>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row>
    <row r="44" spans="2:45" s="520" customFormat="1" ht="13">
      <c r="B44" s="62"/>
      <c r="C44" s="65"/>
      <c r="D44" s="65"/>
      <c r="E44" s="62"/>
      <c r="F44" s="207"/>
      <c r="G44" s="91"/>
      <c r="H44" s="324">
        <f t="shared" si="0"/>
        <v>0</v>
      </c>
      <c r="I44" s="397"/>
      <c r="J44" s="395"/>
      <c r="K44" s="395"/>
      <c r="L44" s="382"/>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row>
    <row r="45" spans="2:45" s="520" customFormat="1" ht="13">
      <c r="B45" s="62"/>
      <c r="C45" s="65"/>
      <c r="D45" s="65"/>
      <c r="E45" s="62"/>
      <c r="F45" s="207"/>
      <c r="G45" s="91"/>
      <c r="H45" s="324">
        <f t="shared" si="0"/>
        <v>0</v>
      </c>
      <c r="I45" s="397"/>
      <c r="J45" s="395"/>
      <c r="K45" s="395"/>
      <c r="L45" s="382"/>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row>
    <row r="46" spans="2:45" s="520" customFormat="1" ht="13">
      <c r="B46" s="62"/>
      <c r="C46" s="65"/>
      <c r="D46" s="65"/>
      <c r="E46" s="62"/>
      <c r="F46" s="207"/>
      <c r="G46" s="91"/>
      <c r="H46" s="324">
        <f t="shared" si="0"/>
        <v>0</v>
      </c>
      <c r="I46" s="397"/>
      <c r="J46" s="395"/>
      <c r="K46" s="395"/>
      <c r="L46" s="382"/>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row>
    <row r="47" spans="2:45" s="520" customFormat="1" ht="13">
      <c r="B47" s="62"/>
      <c r="C47" s="65"/>
      <c r="D47" s="65"/>
      <c r="E47" s="62"/>
      <c r="F47" s="207"/>
      <c r="G47" s="91"/>
      <c r="H47" s="324">
        <f t="shared" si="0"/>
        <v>0</v>
      </c>
      <c r="I47" s="397"/>
      <c r="J47" s="395"/>
      <c r="K47" s="395"/>
      <c r="L47" s="382"/>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row>
    <row r="48" spans="2:45" s="520" customFormat="1" ht="13">
      <c r="B48" s="62"/>
      <c r="C48" s="65"/>
      <c r="D48" s="65"/>
      <c r="E48" s="62"/>
      <c r="F48" s="207"/>
      <c r="G48" s="91"/>
      <c r="H48" s="324">
        <f t="shared" si="0"/>
        <v>0</v>
      </c>
      <c r="I48" s="397"/>
      <c r="J48" s="395"/>
      <c r="K48" s="395"/>
      <c r="L48" s="382"/>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row>
    <row r="49" spans="2:45" s="520" customFormat="1" ht="13">
      <c r="B49" s="62"/>
      <c r="C49" s="65"/>
      <c r="D49" s="65"/>
      <c r="E49" s="62"/>
      <c r="F49" s="207"/>
      <c r="G49" s="91"/>
      <c r="H49" s="324">
        <f t="shared" si="0"/>
        <v>0</v>
      </c>
      <c r="I49" s="397"/>
      <c r="J49" s="395"/>
      <c r="K49" s="395"/>
      <c r="L49" s="382"/>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row>
    <row r="50" spans="2:45" s="520" customFormat="1" ht="13">
      <c r="B50" s="62"/>
      <c r="C50" s="65"/>
      <c r="D50" s="65"/>
      <c r="E50" s="62"/>
      <c r="F50" s="207"/>
      <c r="G50" s="91"/>
      <c r="H50" s="324">
        <f t="shared" si="0"/>
        <v>0</v>
      </c>
      <c r="I50" s="397"/>
      <c r="J50" s="395"/>
      <c r="K50" s="395"/>
      <c r="L50" s="382"/>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row>
    <row r="51" spans="2:45" s="520" customFormat="1" ht="13">
      <c r="B51" s="62"/>
      <c r="C51" s="65"/>
      <c r="D51" s="65"/>
      <c r="E51" s="62"/>
      <c r="F51" s="207"/>
      <c r="G51" s="91"/>
      <c r="H51" s="324">
        <f t="shared" si="0"/>
        <v>0</v>
      </c>
      <c r="I51" s="397"/>
      <c r="J51" s="395"/>
      <c r="K51" s="395"/>
      <c r="L51" s="382"/>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row>
    <row r="52" spans="2:45" s="520" customFormat="1" ht="13">
      <c r="B52" s="62"/>
      <c r="C52" s="65"/>
      <c r="D52" s="65"/>
      <c r="E52" s="62"/>
      <c r="F52" s="207"/>
      <c r="G52" s="91"/>
      <c r="H52" s="324">
        <f t="shared" si="0"/>
        <v>0</v>
      </c>
      <c r="I52" s="397"/>
      <c r="J52" s="395"/>
      <c r="K52" s="395"/>
      <c r="L52" s="382"/>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row>
    <row r="53" spans="2:45" s="520" customFormat="1" ht="13">
      <c r="B53" s="62"/>
      <c r="C53" s="65"/>
      <c r="D53" s="65"/>
      <c r="E53" s="62"/>
      <c r="F53" s="207"/>
      <c r="G53" s="91"/>
      <c r="H53" s="324">
        <f t="shared" si="0"/>
        <v>0</v>
      </c>
      <c r="I53" s="397"/>
      <c r="J53" s="395"/>
      <c r="K53" s="395"/>
      <c r="L53" s="382"/>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row>
    <row r="54" spans="2:45" s="520" customFormat="1" ht="13">
      <c r="B54" s="62"/>
      <c r="C54" s="65"/>
      <c r="D54" s="65"/>
      <c r="E54" s="62"/>
      <c r="F54" s="207"/>
      <c r="G54" s="91"/>
      <c r="H54" s="324">
        <f t="shared" si="0"/>
        <v>0</v>
      </c>
      <c r="I54" s="397"/>
      <c r="J54" s="395"/>
      <c r="K54" s="395"/>
      <c r="L54" s="382"/>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row>
    <row r="55" spans="2:45" s="520" customFormat="1" ht="13">
      <c r="B55" s="62"/>
      <c r="C55" s="65"/>
      <c r="D55" s="65"/>
      <c r="E55" s="62"/>
      <c r="F55" s="207"/>
      <c r="G55" s="91"/>
      <c r="H55" s="324">
        <f t="shared" si="0"/>
        <v>0</v>
      </c>
      <c r="I55" s="397"/>
      <c r="J55" s="395"/>
      <c r="K55" s="395"/>
      <c r="L55" s="382"/>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row>
    <row r="56" spans="2:45" s="520" customFormat="1" ht="13">
      <c r="B56" s="62"/>
      <c r="C56" s="65"/>
      <c r="D56" s="65"/>
      <c r="E56" s="62"/>
      <c r="F56" s="207"/>
      <c r="G56" s="91"/>
      <c r="H56" s="324">
        <f t="shared" si="0"/>
        <v>0</v>
      </c>
      <c r="I56" s="397"/>
      <c r="J56" s="395"/>
      <c r="K56" s="395"/>
      <c r="L56" s="382"/>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row>
    <row r="57" spans="2:45" s="520" customFormat="1" ht="13">
      <c r="B57" s="62"/>
      <c r="C57" s="65"/>
      <c r="D57" s="65"/>
      <c r="E57" s="62"/>
      <c r="F57" s="207"/>
      <c r="G57" s="91"/>
      <c r="H57" s="324">
        <f t="shared" si="0"/>
        <v>0</v>
      </c>
      <c r="I57" s="397"/>
      <c r="J57" s="395"/>
      <c r="K57" s="395"/>
      <c r="L57" s="382"/>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row>
    <row r="58" spans="2:45" s="520" customFormat="1" ht="13">
      <c r="B58" s="62"/>
      <c r="C58" s="65"/>
      <c r="D58" s="65"/>
      <c r="E58" s="62"/>
      <c r="F58" s="207"/>
      <c r="G58" s="91"/>
      <c r="H58" s="324">
        <f t="shared" si="0"/>
        <v>0</v>
      </c>
      <c r="I58" s="397"/>
      <c r="J58" s="395"/>
      <c r="K58" s="395"/>
      <c r="L58" s="382"/>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row>
    <row r="59" spans="2:45" s="520" customFormat="1" ht="13">
      <c r="B59" s="62"/>
      <c r="C59" s="65"/>
      <c r="D59" s="65"/>
      <c r="E59" s="62"/>
      <c r="F59" s="207"/>
      <c r="G59" s="91"/>
      <c r="H59" s="324">
        <f t="shared" si="0"/>
        <v>0</v>
      </c>
      <c r="I59" s="397"/>
      <c r="J59" s="395"/>
      <c r="K59" s="395"/>
      <c r="L59" s="382"/>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row>
    <row r="60" spans="2:45" s="520" customFormat="1" ht="13">
      <c r="B60" s="62"/>
      <c r="C60" s="65"/>
      <c r="D60" s="65"/>
      <c r="E60" s="62"/>
      <c r="F60" s="207"/>
      <c r="G60" s="91"/>
      <c r="H60" s="324">
        <f t="shared" ref="H60:H77" si="1">G60*C60+G60*D60</f>
        <v>0</v>
      </c>
      <c r="I60" s="397"/>
      <c r="J60" s="395"/>
      <c r="K60" s="395"/>
      <c r="L60" s="382"/>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row>
    <row r="61" spans="2:45" s="520" customFormat="1" ht="13">
      <c r="B61" s="62"/>
      <c r="C61" s="65"/>
      <c r="D61" s="65"/>
      <c r="E61" s="62"/>
      <c r="F61" s="207"/>
      <c r="G61" s="91"/>
      <c r="H61" s="324">
        <f t="shared" si="1"/>
        <v>0</v>
      </c>
      <c r="I61" s="397"/>
      <c r="J61" s="395"/>
      <c r="K61" s="395"/>
      <c r="L61" s="382"/>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row>
    <row r="62" spans="2:45" s="520" customFormat="1" ht="13">
      <c r="B62" s="62"/>
      <c r="C62" s="65"/>
      <c r="D62" s="65"/>
      <c r="E62" s="62"/>
      <c r="F62" s="207"/>
      <c r="G62" s="91"/>
      <c r="H62" s="324">
        <f t="shared" si="1"/>
        <v>0</v>
      </c>
      <c r="I62" s="397"/>
      <c r="J62" s="395"/>
      <c r="K62" s="395"/>
      <c r="L62" s="382"/>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row>
    <row r="63" spans="2:45" s="520" customFormat="1" ht="13">
      <c r="B63" s="62"/>
      <c r="C63" s="65"/>
      <c r="D63" s="65"/>
      <c r="E63" s="62"/>
      <c r="F63" s="207"/>
      <c r="G63" s="91"/>
      <c r="H63" s="324">
        <f t="shared" si="1"/>
        <v>0</v>
      </c>
      <c r="I63" s="397"/>
      <c r="J63" s="395"/>
      <c r="K63" s="395"/>
      <c r="L63" s="382"/>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row>
    <row r="64" spans="2:45" s="520" customFormat="1" ht="13">
      <c r="B64" s="62"/>
      <c r="C64" s="65"/>
      <c r="D64" s="65"/>
      <c r="E64" s="62"/>
      <c r="F64" s="207"/>
      <c r="G64" s="91"/>
      <c r="H64" s="324">
        <f t="shared" si="1"/>
        <v>0</v>
      </c>
      <c r="I64" s="397"/>
      <c r="J64" s="395"/>
      <c r="K64" s="395"/>
      <c r="L64" s="382"/>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row>
    <row r="65" spans="2:45" s="520" customFormat="1" ht="13">
      <c r="B65" s="62"/>
      <c r="C65" s="65"/>
      <c r="D65" s="65"/>
      <c r="E65" s="62"/>
      <c r="F65" s="207"/>
      <c r="G65" s="91"/>
      <c r="H65" s="324">
        <f t="shared" si="1"/>
        <v>0</v>
      </c>
      <c r="I65" s="397"/>
      <c r="J65" s="395"/>
      <c r="K65" s="395"/>
      <c r="L65" s="382"/>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row>
    <row r="66" spans="2:45" s="520" customFormat="1" ht="13">
      <c r="B66" s="62"/>
      <c r="C66" s="65"/>
      <c r="D66" s="65"/>
      <c r="E66" s="62"/>
      <c r="F66" s="207"/>
      <c r="G66" s="91"/>
      <c r="H66" s="324">
        <f t="shared" si="1"/>
        <v>0</v>
      </c>
      <c r="I66" s="397"/>
      <c r="J66" s="395"/>
      <c r="K66" s="395"/>
      <c r="L66" s="382"/>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row>
    <row r="67" spans="2:45" s="520" customFormat="1" ht="13">
      <c r="B67" s="62"/>
      <c r="C67" s="65"/>
      <c r="D67" s="65"/>
      <c r="E67" s="62"/>
      <c r="F67" s="207"/>
      <c r="G67" s="91"/>
      <c r="H67" s="324">
        <f t="shared" si="1"/>
        <v>0</v>
      </c>
      <c r="I67" s="397"/>
      <c r="J67" s="395"/>
      <c r="K67" s="395"/>
      <c r="L67" s="382"/>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row>
    <row r="68" spans="2:45" s="520" customFormat="1" ht="13">
      <c r="B68" s="62"/>
      <c r="C68" s="65"/>
      <c r="D68" s="65"/>
      <c r="E68" s="62"/>
      <c r="F68" s="207"/>
      <c r="G68" s="91"/>
      <c r="H68" s="324">
        <f t="shared" si="1"/>
        <v>0</v>
      </c>
      <c r="I68" s="397"/>
      <c r="J68" s="395"/>
      <c r="K68" s="395"/>
      <c r="L68" s="382"/>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row>
    <row r="69" spans="2:45" s="520" customFormat="1" ht="13">
      <c r="B69" s="62"/>
      <c r="C69" s="65"/>
      <c r="D69" s="65"/>
      <c r="E69" s="62"/>
      <c r="F69" s="207"/>
      <c r="G69" s="91"/>
      <c r="H69" s="324">
        <f t="shared" si="1"/>
        <v>0</v>
      </c>
      <c r="I69" s="397"/>
      <c r="J69" s="395"/>
      <c r="K69" s="395"/>
      <c r="L69" s="382"/>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row>
    <row r="70" spans="2:45" s="520" customFormat="1" ht="13">
      <c r="B70" s="62"/>
      <c r="C70" s="65"/>
      <c r="D70" s="65"/>
      <c r="E70" s="62"/>
      <c r="F70" s="207"/>
      <c r="G70" s="91"/>
      <c r="H70" s="324">
        <f t="shared" si="1"/>
        <v>0</v>
      </c>
      <c r="I70" s="397"/>
      <c r="J70" s="395"/>
      <c r="K70" s="395"/>
      <c r="L70" s="382"/>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row>
    <row r="71" spans="2:45" s="520" customFormat="1" ht="13">
      <c r="B71" s="62"/>
      <c r="C71" s="65"/>
      <c r="D71" s="65"/>
      <c r="E71" s="62"/>
      <c r="F71" s="207"/>
      <c r="G71" s="91"/>
      <c r="H71" s="324">
        <f t="shared" si="1"/>
        <v>0</v>
      </c>
      <c r="I71" s="397"/>
      <c r="J71" s="395"/>
      <c r="K71" s="395"/>
      <c r="L71" s="382"/>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row>
    <row r="72" spans="2:45" s="520" customFormat="1" ht="13">
      <c r="B72" s="62"/>
      <c r="C72" s="65"/>
      <c r="D72" s="65"/>
      <c r="E72" s="62"/>
      <c r="F72" s="207"/>
      <c r="G72" s="91"/>
      <c r="H72" s="324">
        <f t="shared" si="1"/>
        <v>0</v>
      </c>
      <c r="I72" s="397"/>
      <c r="J72" s="395"/>
      <c r="K72" s="395"/>
      <c r="L72" s="382"/>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row>
    <row r="73" spans="2:45" s="520" customFormat="1" ht="13">
      <c r="B73" s="62"/>
      <c r="C73" s="65"/>
      <c r="D73" s="65"/>
      <c r="E73" s="62"/>
      <c r="F73" s="207"/>
      <c r="G73" s="91"/>
      <c r="H73" s="324">
        <f t="shared" si="1"/>
        <v>0</v>
      </c>
      <c r="I73" s="397"/>
      <c r="J73" s="395"/>
      <c r="K73" s="395"/>
      <c r="L73" s="382"/>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row>
    <row r="74" spans="2:45" s="520" customFormat="1" ht="13">
      <c r="B74" s="62"/>
      <c r="C74" s="65"/>
      <c r="D74" s="65"/>
      <c r="E74" s="62"/>
      <c r="F74" s="207"/>
      <c r="G74" s="91"/>
      <c r="H74" s="324">
        <f t="shared" si="1"/>
        <v>0</v>
      </c>
      <c r="I74" s="397"/>
      <c r="J74" s="395"/>
      <c r="K74" s="395"/>
      <c r="L74" s="382"/>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row>
    <row r="75" spans="2:45" s="520" customFormat="1" ht="13">
      <c r="B75" s="62"/>
      <c r="C75" s="65"/>
      <c r="D75" s="65"/>
      <c r="E75" s="62"/>
      <c r="F75" s="207"/>
      <c r="G75" s="91"/>
      <c r="H75" s="324">
        <f t="shared" si="1"/>
        <v>0</v>
      </c>
      <c r="I75" s="397"/>
      <c r="J75" s="395"/>
      <c r="K75" s="395"/>
      <c r="L75" s="382"/>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row>
    <row r="76" spans="2:45" s="520" customFormat="1" ht="13">
      <c r="B76" s="62"/>
      <c r="C76" s="65"/>
      <c r="D76" s="65"/>
      <c r="E76" s="62"/>
      <c r="F76" s="207"/>
      <c r="G76" s="91"/>
      <c r="H76" s="324">
        <f t="shared" si="1"/>
        <v>0</v>
      </c>
      <c r="I76" s="397"/>
      <c r="J76" s="395"/>
      <c r="K76" s="395"/>
      <c r="L76" s="382"/>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row>
    <row r="77" spans="2:45" s="520" customFormat="1" ht="13">
      <c r="B77" s="62"/>
      <c r="C77" s="65"/>
      <c r="D77" s="65"/>
      <c r="E77" s="62"/>
      <c r="F77" s="207"/>
      <c r="G77" s="91"/>
      <c r="H77" s="324">
        <f t="shared" si="1"/>
        <v>0</v>
      </c>
      <c r="I77" s="397"/>
      <c r="J77" s="395"/>
      <c r="K77" s="395"/>
      <c r="L77" s="382"/>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row>
    <row r="78" spans="2:45" s="558" customFormat="1" ht="13">
      <c r="B78" s="553" t="s">
        <v>246</v>
      </c>
      <c r="C78" s="554">
        <f>SUM(C30:C77)</f>
        <v>0</v>
      </c>
      <c r="D78" s="554">
        <f>SUM(D30:D77)</f>
        <v>0</v>
      </c>
      <c r="E78" s="554"/>
      <c r="F78" s="554"/>
      <c r="G78" s="554"/>
      <c r="H78" s="555">
        <f>SUM(H30:H77)</f>
        <v>0</v>
      </c>
      <c r="I78" s="556"/>
      <c r="J78" s="557"/>
      <c r="K78" s="557"/>
      <c r="L78" s="354"/>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row>
    <row r="79" spans="2:45" ht="13">
      <c r="B79" s="101"/>
      <c r="C79" s="166"/>
      <c r="D79" s="166"/>
      <c r="E79" s="166"/>
      <c r="F79" s="112"/>
      <c r="G79" s="115"/>
      <c r="H79" s="115"/>
      <c r="I79" s="115"/>
      <c r="J79" s="5"/>
      <c r="K79" s="5"/>
      <c r="L79" s="126"/>
      <c r="M79" s="131"/>
    </row>
    <row r="80" spans="2:45" ht="13">
      <c r="B80"/>
      <c r="F80" s="125"/>
      <c r="G80" s="5"/>
      <c r="H80" s="5"/>
      <c r="I80" s="5"/>
      <c r="M80" s="127"/>
    </row>
    <row r="81" spans="2:13" ht="17.25" customHeight="1">
      <c r="F81" s="128"/>
      <c r="M81" s="129"/>
    </row>
    <row r="82" spans="2:13" ht="13">
      <c r="B82" s="709" t="s">
        <v>863</v>
      </c>
      <c r="C82" s="710"/>
      <c r="D82" s="710"/>
      <c r="E82" s="710"/>
      <c r="F82" s="710"/>
      <c r="G82" s="710"/>
      <c r="H82" s="711"/>
      <c r="M82" s="129"/>
    </row>
    <row r="83" spans="2:13">
      <c r="B83" s="712"/>
      <c r="C83" s="713"/>
      <c r="D83" s="713"/>
      <c r="E83" s="713"/>
      <c r="F83" s="713"/>
      <c r="G83" s="713"/>
      <c r="H83" s="714"/>
    </row>
    <row r="84" spans="2:13" ht="12.75" customHeight="1">
      <c r="B84" s="715"/>
      <c r="C84" s="728"/>
      <c r="D84" s="728"/>
      <c r="E84" s="728"/>
      <c r="F84" s="728"/>
      <c r="G84" s="728"/>
      <c r="H84" s="716"/>
    </row>
    <row r="85" spans="2:13">
      <c r="B85" s="715"/>
      <c r="C85" s="728"/>
      <c r="D85" s="728"/>
      <c r="E85" s="728"/>
      <c r="F85" s="728"/>
      <c r="G85" s="728"/>
      <c r="H85" s="716"/>
      <c r="J85" s="384"/>
      <c r="K85" s="384"/>
      <c r="L85" s="384"/>
    </row>
    <row r="86" spans="2:13">
      <c r="B86" s="715"/>
      <c r="C86" s="728"/>
      <c r="D86" s="728"/>
      <c r="E86" s="728"/>
      <c r="F86" s="728"/>
      <c r="G86" s="728"/>
      <c r="H86" s="716"/>
      <c r="M86" s="384"/>
    </row>
    <row r="87" spans="2:13">
      <c r="B87" s="715"/>
      <c r="C87" s="728"/>
      <c r="D87" s="728"/>
      <c r="E87" s="728"/>
      <c r="F87" s="728"/>
      <c r="G87" s="728"/>
      <c r="H87" s="716"/>
    </row>
    <row r="88" spans="2:13">
      <c r="B88" s="715"/>
      <c r="C88" s="728"/>
      <c r="D88" s="728"/>
      <c r="E88" s="728"/>
      <c r="F88" s="728"/>
      <c r="G88" s="728"/>
      <c r="H88" s="716"/>
    </row>
    <row r="89" spans="2:13">
      <c r="B89" s="717"/>
      <c r="C89" s="718"/>
      <c r="D89" s="718"/>
      <c r="E89" s="718"/>
      <c r="F89" s="718"/>
      <c r="G89" s="718"/>
      <c r="H89" s="719"/>
    </row>
  </sheetData>
  <sheetProtection algorithmName="SHA-512" hashValue="+ZPUWbWnR/y7CHLvdQAvKZvxNdu22QSOYlsgEXQUrQOZk02y5jgHfBzlRXbNaaVOwtRi83qy85qGLgVBWlNqHg==" saltValue="KYPdsayiH0sokPi91dIQZQ==" spinCount="100000" sheet="1" objects="1" scenarios="1"/>
  <protectedRanges>
    <protectedRange sqref="F19:F26 I13 E4:E11 B30:G77 J28:K77 F12 F14:F16" name="Range1"/>
  </protectedRanges>
  <mergeCells count="29">
    <mergeCell ref="B1:M1"/>
    <mergeCell ref="B12:F12"/>
    <mergeCell ref="F11:M11"/>
    <mergeCell ref="B14:L15"/>
    <mergeCell ref="B4:D4"/>
    <mergeCell ref="B6:D6"/>
    <mergeCell ref="B11:D11"/>
    <mergeCell ref="B7:D7"/>
    <mergeCell ref="B9:D9"/>
    <mergeCell ref="B10:D10"/>
    <mergeCell ref="G3:H4"/>
    <mergeCell ref="B2:F2"/>
    <mergeCell ref="B3:F3"/>
    <mergeCell ref="B5:D5"/>
    <mergeCell ref="J2:L2"/>
    <mergeCell ref="J26:L26"/>
    <mergeCell ref="B13:I13"/>
    <mergeCell ref="B22:C22"/>
    <mergeCell ref="B23:C23"/>
    <mergeCell ref="B24:C24"/>
    <mergeCell ref="B25:C25"/>
    <mergeCell ref="B18:C18"/>
    <mergeCell ref="B21:C21"/>
    <mergeCell ref="B19:C19"/>
    <mergeCell ref="B20:C20"/>
    <mergeCell ref="B17:D17"/>
    <mergeCell ref="J19:N25"/>
    <mergeCell ref="J18:N18"/>
    <mergeCell ref="J17:N17"/>
  </mergeCells>
  <dataValidations count="4">
    <dataValidation type="list" allowBlank="1" showInputMessage="1" showErrorMessage="1" sqref="E6" xr:uid="{00000000-0002-0000-0200-000000000000}">
      <formula1>"Building Area Method, Space by Space Calculation - see space by space tab"</formula1>
    </dataValidation>
    <dataValidation type="list" allowBlank="1" showInputMessage="1" showErrorMessage="1" sqref="E11 F30:F77 E7 E9" xr:uid="{00000000-0002-0000-0200-000001000000}">
      <formula1>"Yes,No"</formula1>
    </dataValidation>
    <dataValidation type="list" allowBlank="1" showInputMessage="1" showErrorMessage="1" sqref="E10" xr:uid="{00000000-0002-0000-0200-000002000000}">
      <formula1>$V$4:$V$7</formula1>
    </dataValidation>
    <dataValidation type="list" allowBlank="1" showInputMessage="1" showErrorMessage="1" error="Must Enter Y or N" sqref="J28:K77" xr:uid="{72EC64B9-7CE2-4F70-8E32-C37D68547663}">
      <formula1>"YES,NO"</formula1>
    </dataValidation>
  </dataValidations>
  <hyperlinks>
    <hyperlink ref="A1" location="'Project Summary'!A1" display="Click to go back to the project summary tab" xr:uid="{BFC3C9B8-C07A-43C9-A9C0-901E99AEE648}"/>
    <hyperlink ref="J2" location="'1.1 High Perf. Guidelines'!A1" display="'1.1 High Perf. Guidelines'!A1" xr:uid="{CA415523-A555-2D47-8466-06F810CBD883}"/>
  </hyperlinks>
  <pageMargins left="0.7" right="0.7" top="0.75" bottom="0.75" header="0.3" footer="0.3"/>
  <pageSetup scale="38" orientation="landscape"/>
  <ignoredErrors>
    <ignoredError sqref="H30:H77"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D1C01275-253E-4125-8521-218BB36B447A}">
            <xm:f>OR($G28='/Users/pradnyamarkale/Library/Containers/com.microsoft.Excel/Data/Documents/C:/Deptdata/C&amp;I Projects/2017 Savings Spreadsheets/Data Collection Spreadsheets/Lighting/[2017 EO Lighting Projects NLC V8 - 6-29-17 INTERNAL USE ONLY.xlsm]Picklists'!#REF!,$G28='/Users/pradnyamarkale/Library/Containers/com.microsoft.Excel/Data/Documents/C:/Deptdata/C&amp;I Projects/2017 Savings Spreadsheets/Data Collection Spreadsheets/Lighting/[2017 EO Lighting Projects NLC V8 - 6-29-17 INTERNAL USE ONLY.xlsm]Picklists'!#REF!)</xm:f>
            <x14:dxf>
              <font>
                <b val="0"/>
                <i/>
              </font>
              <fill>
                <patternFill patternType="lightUp"/>
              </fill>
            </x14:dxf>
          </x14:cfRule>
          <xm:sqref>J28:K77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'Interior BuildingAreaBaselines'!$A$2:$A$34</xm:f>
          </x14:formula1>
          <xm:sqref>E4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80A54-F940-4531-9C7E-FB72B2B4AD77}">
  <sheetPr codeName="Sheet28">
    <tabColor rgb="FF00CC66"/>
  </sheetPr>
  <dimension ref="A1:CE317"/>
  <sheetViews>
    <sheetView topLeftCell="A13" zoomScale="85" zoomScaleNormal="85" workbookViewId="0">
      <selection activeCell="B19" sqref="B19"/>
    </sheetView>
  </sheetViews>
  <sheetFormatPr defaultColWidth="9.453125" defaultRowHeight="14"/>
  <cols>
    <col min="1" max="1" width="19.453125" style="910" customWidth="1"/>
    <col min="2" max="2" width="16.453125" style="910" customWidth="1"/>
    <col min="3" max="3" width="15.453125" style="910" customWidth="1"/>
    <col min="4" max="4" width="19" style="910" customWidth="1"/>
    <col min="5" max="5" width="5.453125" style="910" customWidth="1"/>
    <col min="6" max="6" width="25.453125" style="910" customWidth="1"/>
    <col min="7" max="9" width="8.453125" style="910" customWidth="1"/>
    <col min="10" max="10" width="9.453125" style="910" bestFit="1" customWidth="1"/>
    <col min="11" max="11" width="7.453125" style="910" bestFit="1" customWidth="1"/>
    <col min="12" max="12" width="9.453125" style="921" bestFit="1" customWidth="1"/>
    <col min="13" max="13" width="9.453125" style="921" bestFit="1"/>
    <col min="14" max="22" width="9.453125" style="921"/>
    <col min="23" max="27" width="9.453125" style="910"/>
    <col min="28" max="28" width="9.453125" style="910" hidden="1" customWidth="1"/>
    <col min="29" max="45" width="9.453125" style="910"/>
    <col min="46" max="46" width="3" style="910" customWidth="1"/>
    <col min="47" max="47" width="12.453125" style="910" customWidth="1"/>
    <col min="48" max="51" width="9.453125" style="910"/>
    <col min="52" max="52" width="13.453125" style="910" customWidth="1"/>
    <col min="53" max="56" width="9.453125" style="910"/>
    <col min="57" max="57" width="11.453125" style="910" customWidth="1"/>
    <col min="58" max="61" width="9.453125" style="910"/>
    <col min="62" max="62" width="11.453125" style="910" customWidth="1"/>
    <col min="63" max="66" width="9.453125" style="910"/>
    <col min="67" max="67" width="10.453125" style="910" customWidth="1"/>
    <col min="68" max="16384" width="9.453125" style="910"/>
  </cols>
  <sheetData>
    <row r="1" spans="1:32" s="911" customFormat="1" ht="25">
      <c r="A1" s="934" t="s">
        <v>763</v>
      </c>
      <c r="B1" s="1446" t="s">
        <v>624</v>
      </c>
      <c r="C1" s="1446"/>
      <c r="D1" s="1446"/>
      <c r="E1" s="1446"/>
      <c r="F1" s="1446"/>
      <c r="G1" s="1446"/>
      <c r="H1" s="1446"/>
      <c r="I1" s="928"/>
      <c r="J1" s="929"/>
      <c r="K1" s="929"/>
      <c r="L1" s="930"/>
      <c r="M1" s="930"/>
      <c r="N1" s="931"/>
      <c r="O1" s="929"/>
      <c r="P1" s="929"/>
      <c r="Q1" s="929"/>
      <c r="R1" s="929"/>
      <c r="T1" s="928"/>
      <c r="U1" s="928"/>
      <c r="V1" s="928"/>
      <c r="W1" s="929"/>
      <c r="X1" s="928"/>
      <c r="Y1" s="928"/>
      <c r="Z1" s="928"/>
      <c r="AB1" s="929"/>
      <c r="AC1" s="929"/>
      <c r="AD1" s="929"/>
      <c r="AF1" s="929"/>
    </row>
    <row r="2" spans="1:32" s="911" customFormat="1" ht="21" customHeight="1">
      <c r="B2" s="1745" t="s">
        <v>862</v>
      </c>
      <c r="C2" s="1745"/>
      <c r="D2" s="1745"/>
      <c r="E2" s="1745"/>
      <c r="F2" s="1745"/>
      <c r="G2" s="1745"/>
      <c r="H2" s="1745"/>
      <c r="I2" s="928"/>
      <c r="J2" s="929"/>
      <c r="K2" s="929"/>
      <c r="L2" s="930"/>
      <c r="M2" s="930"/>
      <c r="N2" s="931"/>
      <c r="O2" s="929"/>
      <c r="P2" s="929"/>
      <c r="Q2" s="929"/>
      <c r="R2" s="929"/>
      <c r="T2" s="928"/>
      <c r="U2" s="928"/>
      <c r="V2" s="928"/>
      <c r="W2" s="929"/>
      <c r="X2" s="928"/>
      <c r="Y2" s="928"/>
      <c r="Z2" s="928"/>
      <c r="AB2" s="929"/>
      <c r="AC2" s="929"/>
      <c r="AD2" s="929"/>
      <c r="AF2" s="929"/>
    </row>
    <row r="3" spans="1:32" s="911" customFormat="1" ht="75" customHeight="1">
      <c r="B3" s="1745"/>
      <c r="C3" s="1745"/>
      <c r="D3" s="1745"/>
      <c r="E3" s="1745"/>
      <c r="F3" s="1745"/>
      <c r="G3" s="1745"/>
      <c r="H3" s="1745"/>
      <c r="I3" s="928"/>
      <c r="J3" s="929"/>
      <c r="K3" s="929"/>
      <c r="L3" s="930"/>
      <c r="M3" s="930"/>
      <c r="N3" s="931"/>
      <c r="O3" s="929"/>
      <c r="P3" s="929"/>
      <c r="Q3" s="929"/>
      <c r="R3" s="929"/>
      <c r="T3" s="928"/>
      <c r="U3" s="928"/>
      <c r="V3" s="928"/>
      <c r="W3" s="929"/>
      <c r="X3" s="928"/>
      <c r="Y3" s="928"/>
      <c r="Z3" s="928"/>
      <c r="AB3" s="929"/>
      <c r="AC3" s="929"/>
      <c r="AD3" s="929"/>
      <c r="AF3" s="929"/>
    </row>
    <row r="4" spans="1:32" s="911" customFormat="1" ht="13.5" customHeight="1">
      <c r="B4" s="1746" t="s">
        <v>625</v>
      </c>
      <c r="C4" s="1746"/>
      <c r="D4" s="1746"/>
      <c r="E4" s="1746"/>
      <c r="F4" s="1746"/>
      <c r="G4" s="1746"/>
      <c r="H4" s="1746"/>
      <c r="I4" s="928"/>
      <c r="J4" s="929"/>
      <c r="K4" s="929"/>
      <c r="L4" s="930"/>
      <c r="M4" s="930"/>
      <c r="N4" s="931"/>
      <c r="O4" s="929"/>
      <c r="P4" s="929"/>
      <c r="Q4" s="929"/>
      <c r="R4" s="929"/>
      <c r="T4" s="928"/>
      <c r="U4" s="928"/>
      <c r="V4" s="928"/>
      <c r="W4" s="929"/>
      <c r="X4" s="928"/>
      <c r="Y4" s="928"/>
      <c r="Z4" s="928"/>
      <c r="AB4" s="929"/>
      <c r="AC4" s="929"/>
      <c r="AD4" s="929"/>
      <c r="AF4" s="929"/>
    </row>
    <row r="5" spans="1:32" s="911" customFormat="1" ht="83.25" customHeight="1">
      <c r="B5" s="1747" t="s">
        <v>626</v>
      </c>
      <c r="C5" s="1747"/>
      <c r="D5" s="1747"/>
      <c r="E5" s="1747"/>
      <c r="F5" s="1747"/>
      <c r="G5" s="1747"/>
      <c r="H5" s="1747"/>
      <c r="I5" s="934"/>
      <c r="J5" s="929"/>
      <c r="K5" s="930"/>
      <c r="L5" s="930"/>
      <c r="M5" s="931"/>
      <c r="N5" s="929"/>
      <c r="O5" s="929"/>
      <c r="P5" s="929"/>
      <c r="Q5" s="929"/>
      <c r="S5" s="928"/>
      <c r="T5" s="928"/>
      <c r="U5" s="928"/>
      <c r="V5" s="929"/>
      <c r="W5" s="928"/>
      <c r="X5" s="928"/>
      <c r="Y5" s="928"/>
      <c r="AA5" s="929"/>
      <c r="AB5" s="929"/>
      <c r="AC5" s="929"/>
      <c r="AE5" s="929"/>
    </row>
    <row r="6" spans="1:32" s="911" customFormat="1" ht="13">
      <c r="B6" s="926"/>
      <c r="C6" s="926"/>
      <c r="E6" s="932"/>
      <c r="F6" s="932"/>
      <c r="G6" s="933"/>
      <c r="H6" s="928"/>
      <c r="I6" s="928"/>
      <c r="J6" s="929"/>
      <c r="K6" s="929"/>
      <c r="L6" s="930"/>
      <c r="M6" s="930"/>
      <c r="N6" s="931"/>
      <c r="O6" s="929"/>
      <c r="P6" s="929"/>
      <c r="Q6" s="929"/>
      <c r="R6" s="929"/>
      <c r="T6" s="928"/>
      <c r="U6" s="928"/>
      <c r="V6" s="928"/>
      <c r="W6" s="929"/>
      <c r="X6" s="928"/>
      <c r="Y6" s="928"/>
      <c r="Z6" s="928"/>
      <c r="AB6" s="929"/>
      <c r="AC6" s="929"/>
      <c r="AD6" s="929"/>
      <c r="AF6" s="929"/>
    </row>
    <row r="7" spans="1:32" s="911" customFormat="1" ht="32.25" customHeight="1">
      <c r="B7" s="1747" t="s">
        <v>630</v>
      </c>
      <c r="C7" s="1747"/>
      <c r="D7" s="1747"/>
      <c r="E7" s="1747"/>
      <c r="F7" s="1747"/>
      <c r="G7" s="1747"/>
      <c r="H7" s="1747"/>
      <c r="I7" s="928"/>
      <c r="J7" s="929"/>
      <c r="K7" s="929"/>
      <c r="L7" s="930"/>
      <c r="M7" s="930"/>
      <c r="N7" s="931"/>
      <c r="O7" s="929"/>
      <c r="P7" s="929"/>
      <c r="Q7" s="929"/>
      <c r="R7" s="929"/>
      <c r="T7" s="928"/>
      <c r="U7" s="928"/>
      <c r="V7" s="928"/>
      <c r="W7" s="929"/>
      <c r="X7" s="928"/>
      <c r="Y7" s="928"/>
      <c r="Z7" s="928"/>
      <c r="AB7" s="929"/>
      <c r="AC7" s="929"/>
      <c r="AD7" s="929"/>
      <c r="AF7" s="929"/>
    </row>
    <row r="8" spans="1:32" s="911" customFormat="1" ht="12.5">
      <c r="B8" s="927"/>
      <c r="C8" s="927"/>
      <c r="D8" s="927"/>
      <c r="E8" s="927"/>
      <c r="F8" s="927"/>
      <c r="G8" s="927"/>
      <c r="H8" s="928"/>
      <c r="I8" s="928"/>
      <c r="J8" s="929"/>
      <c r="K8" s="929"/>
      <c r="L8" s="930"/>
      <c r="M8" s="930"/>
      <c r="N8" s="931"/>
      <c r="O8" s="929"/>
      <c r="P8" s="929"/>
      <c r="Q8" s="929"/>
      <c r="R8" s="929"/>
      <c r="T8" s="928"/>
      <c r="U8" s="928"/>
      <c r="V8" s="928"/>
      <c r="W8" s="929"/>
      <c r="X8" s="928"/>
      <c r="Y8" s="928"/>
      <c r="Z8" s="928"/>
      <c r="AB8" s="929"/>
      <c r="AC8" s="929"/>
      <c r="AD8" s="929"/>
      <c r="AF8" s="929"/>
    </row>
    <row r="9" spans="1:32" s="911" customFormat="1" ht="30.75" customHeight="1">
      <c r="B9" s="1747" t="s">
        <v>631</v>
      </c>
      <c r="C9" s="1747"/>
      <c r="D9" s="1747"/>
      <c r="E9" s="1747"/>
      <c r="F9" s="1747"/>
      <c r="G9" s="1747"/>
      <c r="H9" s="1747"/>
      <c r="I9" s="928"/>
      <c r="J9" s="929"/>
      <c r="K9" s="929"/>
      <c r="L9" s="930"/>
      <c r="M9" s="930"/>
      <c r="N9" s="931"/>
      <c r="O9" s="929"/>
      <c r="P9" s="929"/>
      <c r="Q9" s="929"/>
      <c r="R9" s="929"/>
      <c r="T9" s="928"/>
      <c r="U9" s="928"/>
      <c r="V9" s="928"/>
      <c r="W9" s="929"/>
      <c r="X9" s="928"/>
      <c r="Y9" s="928"/>
      <c r="Z9" s="928"/>
      <c r="AB9" s="929"/>
      <c r="AC9" s="929"/>
      <c r="AD9" s="929"/>
      <c r="AF9" s="929"/>
    </row>
    <row r="10" spans="1:32" s="911" customFormat="1" ht="12.5">
      <c r="B10" s="927"/>
      <c r="C10" s="927"/>
      <c r="D10" s="927"/>
      <c r="E10" s="927"/>
      <c r="F10" s="927"/>
      <c r="G10" s="927"/>
      <c r="H10" s="928"/>
      <c r="I10" s="928"/>
      <c r="J10" s="929"/>
      <c r="K10" s="929"/>
      <c r="L10" s="930"/>
      <c r="M10" s="930"/>
      <c r="N10" s="931"/>
      <c r="O10" s="929"/>
      <c r="P10" s="929"/>
      <c r="Q10" s="929"/>
      <c r="R10" s="929"/>
      <c r="T10" s="928"/>
      <c r="U10" s="928"/>
      <c r="V10" s="928"/>
      <c r="W10" s="929"/>
      <c r="X10" s="928"/>
      <c r="Y10" s="928"/>
      <c r="Z10" s="928"/>
      <c r="AB10" s="929"/>
      <c r="AC10" s="929"/>
      <c r="AD10" s="929"/>
      <c r="AF10" s="929"/>
    </row>
    <row r="11" spans="1:32" ht="42" customHeight="1">
      <c r="B11" s="1747" t="s">
        <v>627</v>
      </c>
      <c r="C11" s="1747"/>
      <c r="D11" s="1747"/>
      <c r="E11" s="1747"/>
      <c r="F11" s="1747"/>
      <c r="G11" s="1747"/>
      <c r="H11" s="1747"/>
      <c r="L11" s="910"/>
      <c r="M11" s="910"/>
      <c r="N11" s="910"/>
      <c r="O11" s="910"/>
      <c r="P11" s="910"/>
      <c r="Q11" s="910"/>
      <c r="R11" s="910"/>
      <c r="S11" s="910"/>
      <c r="T11" s="910"/>
      <c r="U11" s="910"/>
      <c r="V11" s="910"/>
    </row>
    <row r="12" spans="1:32" ht="17.25" customHeight="1">
      <c r="B12" s="926"/>
      <c r="C12" s="926"/>
      <c r="D12" s="926"/>
      <c r="E12" s="926"/>
      <c r="F12" s="926"/>
      <c r="G12" s="926"/>
      <c r="L12" s="910"/>
      <c r="M12" s="910"/>
      <c r="N12" s="910"/>
      <c r="O12" s="910"/>
      <c r="P12" s="910"/>
      <c r="Q12" s="910"/>
      <c r="R12" s="910"/>
      <c r="S12" s="910"/>
      <c r="T12" s="910"/>
      <c r="U12" s="910"/>
      <c r="V12" s="910"/>
    </row>
    <row r="13" spans="1:32" ht="13">
      <c r="B13" s="1746" t="s">
        <v>628</v>
      </c>
      <c r="C13" s="1746"/>
      <c r="D13" s="1746"/>
      <c r="E13" s="1746"/>
      <c r="F13" s="1746"/>
      <c r="G13" s="1746"/>
      <c r="H13" s="1746"/>
      <c r="L13" s="910"/>
      <c r="M13" s="910"/>
      <c r="N13" s="910"/>
      <c r="O13" s="910"/>
      <c r="P13" s="910"/>
      <c r="Q13" s="910"/>
      <c r="R13" s="910"/>
      <c r="S13" s="910"/>
      <c r="T13" s="910"/>
      <c r="U13" s="910"/>
      <c r="V13" s="910"/>
    </row>
    <row r="14" spans="1:32" ht="63.75" customHeight="1">
      <c r="B14" s="1747" t="s">
        <v>632</v>
      </c>
      <c r="C14" s="1747"/>
      <c r="D14" s="1747"/>
      <c r="E14" s="1747"/>
      <c r="F14" s="1747"/>
      <c r="G14" s="1747"/>
      <c r="H14" s="1747"/>
      <c r="L14" s="910"/>
      <c r="M14" s="910"/>
      <c r="N14" s="910"/>
      <c r="O14" s="910"/>
      <c r="P14" s="910"/>
      <c r="Q14" s="910"/>
      <c r="R14" s="910"/>
      <c r="S14" s="910"/>
      <c r="T14" s="910"/>
      <c r="U14" s="910"/>
      <c r="V14" s="910"/>
    </row>
    <row r="15" spans="1:32" s="739" customFormat="1" ht="12.5">
      <c r="B15" s="925"/>
      <c r="C15" s="925"/>
    </row>
    <row r="16" spans="1:32" s="739" customFormat="1" ht="13">
      <c r="B16" s="888" t="s">
        <v>601</v>
      </c>
    </row>
    <row r="17" spans="2:28" s="739" customFormat="1" ht="13" thickBot="1">
      <c r="C17" s="739" t="s">
        <v>25</v>
      </c>
      <c r="D17" s="739" t="s">
        <v>26</v>
      </c>
    </row>
    <row r="18" spans="2:28" s="739" customFormat="1" ht="12.5">
      <c r="B18" s="739" t="s">
        <v>308</v>
      </c>
      <c r="C18" s="480"/>
      <c r="D18" s="481"/>
      <c r="E18" s="739" t="s">
        <v>27</v>
      </c>
    </row>
    <row r="19" spans="2:28" s="739" customFormat="1" ht="12.5">
      <c r="B19" s="739" t="s">
        <v>28</v>
      </c>
      <c r="C19" s="482"/>
      <c r="D19" s="483"/>
      <c r="E19" s="739" t="s">
        <v>27</v>
      </c>
    </row>
    <row r="20" spans="2:28" s="739" customFormat="1" ht="13" thickBot="1">
      <c r="B20" s="739" t="s">
        <v>29</v>
      </c>
      <c r="C20" s="484"/>
      <c r="D20" s="485"/>
      <c r="E20" s="739" t="s">
        <v>27</v>
      </c>
    </row>
    <row r="21" spans="2:28" s="739" customFormat="1" ht="9.75" customHeight="1"/>
    <row r="22" spans="2:28" s="739" customFormat="1" ht="2" customHeight="1"/>
    <row r="23" spans="2:28" s="739" customFormat="1" ht="14.25" customHeight="1">
      <c r="B23" s="924"/>
      <c r="C23" s="924"/>
      <c r="D23" s="798"/>
    </row>
    <row r="24" spans="2:28" s="739" customFormat="1" ht="13">
      <c r="B24" s="495" t="s">
        <v>602</v>
      </c>
      <c r="C24" s="496"/>
      <c r="D24" s="496"/>
      <c r="E24" s="496"/>
      <c r="F24" s="497" t="s">
        <v>629</v>
      </c>
      <c r="G24" s="498"/>
      <c r="H24" s="889"/>
      <c r="I24" s="500"/>
    </row>
    <row r="25" spans="2:28" s="739" customFormat="1" ht="12.5">
      <c r="AB25" s="739" t="s">
        <v>609</v>
      </c>
    </row>
    <row r="26" spans="2:28" s="739" customFormat="1" ht="13.5" thickBot="1">
      <c r="B26" s="499" t="s">
        <v>603</v>
      </c>
      <c r="C26" s="500"/>
      <c r="D26" s="500"/>
      <c r="E26" s="500"/>
      <c r="F26" s="500"/>
      <c r="G26" s="500"/>
      <c r="H26" s="500"/>
      <c r="I26" s="500"/>
      <c r="AB26" s="739" t="s">
        <v>619</v>
      </c>
    </row>
    <row r="27" spans="2:28" s="739" customFormat="1" ht="13.5" thickBot="1">
      <c r="B27" s="1742"/>
      <c r="C27" s="1743"/>
      <c r="D27" s="1743"/>
      <c r="E27" s="1743"/>
      <c r="F27" s="1743"/>
      <c r="G27" s="1744"/>
      <c r="H27" s="936" t="s">
        <v>604</v>
      </c>
    </row>
    <row r="28" spans="2:28" s="739" customFormat="1" ht="13.5" thickBot="1">
      <c r="B28" s="891" t="s">
        <v>605</v>
      </c>
      <c r="C28" s="500"/>
      <c r="D28" s="500"/>
      <c r="E28" s="500"/>
      <c r="F28" s="500"/>
      <c r="G28" s="500"/>
      <c r="H28" s="500"/>
      <c r="I28" s="500"/>
    </row>
    <row r="29" spans="2:28" s="739" customFormat="1" ht="12.5">
      <c r="B29" s="1748"/>
      <c r="C29" s="1749"/>
      <c r="D29" s="1749"/>
      <c r="E29" s="1749"/>
      <c r="F29" s="1749"/>
      <c r="G29" s="1749"/>
      <c r="H29" s="1750"/>
      <c r="I29" s="500"/>
    </row>
    <row r="30" spans="2:28" s="739" customFormat="1" ht="13" thickBot="1">
      <c r="B30" s="1751"/>
      <c r="C30" s="1752"/>
      <c r="D30" s="1752"/>
      <c r="E30" s="1752"/>
      <c r="F30" s="1752"/>
      <c r="G30" s="1752"/>
      <c r="H30" s="1753"/>
      <c r="I30" s="500"/>
      <c r="AB30" s="739" t="s">
        <v>620</v>
      </c>
    </row>
    <row r="31" spans="2:28" s="739" customFormat="1" ht="13.5" thickBot="1">
      <c r="B31" s="486" t="s">
        <v>220</v>
      </c>
      <c r="C31" s="499" t="s">
        <v>606</v>
      </c>
      <c r="D31" s="771"/>
      <c r="E31" s="500"/>
      <c r="F31" s="500"/>
      <c r="G31" s="500"/>
    </row>
    <row r="32" spans="2:28" s="739" customFormat="1" ht="13" thickBot="1">
      <c r="B32" s="500"/>
      <c r="C32" s="500"/>
      <c r="D32" s="500"/>
      <c r="E32" s="500"/>
      <c r="F32" s="500"/>
      <c r="G32" s="500"/>
    </row>
    <row r="33" spans="2:28" s="739" customFormat="1" ht="13.5" thickBot="1">
      <c r="B33" s="487"/>
      <c r="C33" s="892" t="s">
        <v>607</v>
      </c>
      <c r="D33" s="893"/>
      <c r="G33" s="500"/>
      <c r="AB33" s="739" t="s">
        <v>621</v>
      </c>
    </row>
    <row r="34" spans="2:28" s="739" customFormat="1" ht="13.5" thickBot="1">
      <c r="B34" s="888" t="s">
        <v>608</v>
      </c>
      <c r="D34" s="894"/>
      <c r="E34" s="500"/>
      <c r="F34" s="500"/>
      <c r="G34" s="500"/>
      <c r="H34" s="500"/>
      <c r="AB34" s="739" t="s">
        <v>622</v>
      </c>
    </row>
    <row r="35" spans="2:28" s="739" customFormat="1" ht="13.5" thickBot="1">
      <c r="B35" s="1742" t="s">
        <v>619</v>
      </c>
      <c r="C35" s="1744"/>
      <c r="D35" s="895" t="s">
        <v>610</v>
      </c>
      <c r="F35" s="890" t="s">
        <v>611</v>
      </c>
      <c r="G35" s="896"/>
      <c r="H35" s="896"/>
      <c r="I35" s="500"/>
      <c r="AB35" s="739" t="s">
        <v>623</v>
      </c>
    </row>
    <row r="36" spans="2:28" s="739" customFormat="1" ht="13" thickBot="1">
      <c r="B36" s="488"/>
      <c r="C36" s="897" t="s">
        <v>612</v>
      </c>
      <c r="D36" s="500"/>
      <c r="E36" s="500"/>
      <c r="F36" s="500"/>
      <c r="G36" s="500"/>
    </row>
    <row r="37" spans="2:28" s="739" customFormat="1" ht="13" thickBot="1">
      <c r="B37" s="488"/>
      <c r="C37" s="500" t="s">
        <v>613</v>
      </c>
      <c r="D37" s="500"/>
      <c r="E37" s="500"/>
      <c r="G37" s="500"/>
    </row>
    <row r="38" spans="2:28" s="739" customFormat="1" ht="13" thickBot="1">
      <c r="B38" s="488"/>
      <c r="C38" s="500" t="s">
        <v>614</v>
      </c>
      <c r="D38" s="500"/>
      <c r="E38" s="500"/>
      <c r="G38" s="500"/>
    </row>
    <row r="39" spans="2:28" s="739" customFormat="1" ht="12.5">
      <c r="B39" s="898"/>
      <c r="C39" s="500"/>
      <c r="G39" s="500"/>
      <c r="AB39" s="739" t="s">
        <v>36</v>
      </c>
    </row>
    <row r="40" spans="2:28" s="739" customFormat="1" ht="14.5" thickBot="1">
      <c r="B40" s="697" t="s">
        <v>503</v>
      </c>
      <c r="C40" s="500"/>
      <c r="G40" s="500"/>
      <c r="AB40" s="739" t="s">
        <v>220</v>
      </c>
    </row>
    <row r="41" spans="2:28" s="739" customFormat="1" ht="13.5" thickBot="1">
      <c r="B41" s="935" t="s">
        <v>869</v>
      </c>
      <c r="C41" s="890" t="s">
        <v>611</v>
      </c>
      <c r="D41" s="896"/>
      <c r="G41" s="500"/>
    </row>
    <row r="42" spans="2:28" s="739" customFormat="1" ht="12.5">
      <c r="C42" s="500"/>
      <c r="D42" s="899"/>
      <c r="F42" s="899"/>
      <c r="G42" s="500"/>
    </row>
    <row r="43" spans="2:28" s="739" customFormat="1" ht="13.5" thickBot="1">
      <c r="B43" s="900" t="s">
        <v>615</v>
      </c>
      <c r="C43" s="900"/>
      <c r="D43" s="900"/>
      <c r="G43" s="500"/>
    </row>
    <row r="44" spans="2:28" s="739" customFormat="1" ht="13" customHeight="1">
      <c r="B44" s="901" t="s">
        <v>616</v>
      </c>
      <c r="C44" s="902" t="s">
        <v>214</v>
      </c>
      <c r="D44" s="903" t="s">
        <v>617</v>
      </c>
      <c r="G44" s="500"/>
      <c r="J44" s="923"/>
    </row>
    <row r="45" spans="2:28" s="739" customFormat="1" ht="13">
      <c r="B45" s="904"/>
      <c r="C45" s="905"/>
      <c r="D45" s="906"/>
      <c r="G45" s="500"/>
      <c r="J45" s="923"/>
    </row>
    <row r="46" spans="2:28" s="739" customFormat="1" ht="13">
      <c r="B46" s="907">
        <v>1</v>
      </c>
      <c r="C46" s="489"/>
      <c r="D46" s="490"/>
      <c r="G46" s="500"/>
    </row>
    <row r="47" spans="2:28" s="739" customFormat="1" ht="13">
      <c r="B47" s="907">
        <v>2</v>
      </c>
      <c r="C47" s="491"/>
      <c r="D47" s="492"/>
      <c r="G47" s="500"/>
    </row>
    <row r="48" spans="2:28" s="739" customFormat="1" ht="13">
      <c r="B48" s="907">
        <v>3</v>
      </c>
      <c r="C48" s="491"/>
      <c r="D48" s="492"/>
      <c r="G48" s="500"/>
    </row>
    <row r="49" spans="1:11" s="739" customFormat="1" ht="13.5" thickBot="1">
      <c r="B49" s="908">
        <v>4</v>
      </c>
      <c r="C49" s="493"/>
      <c r="D49" s="494"/>
      <c r="F49" s="499"/>
      <c r="G49" s="500"/>
    </row>
    <row r="50" spans="1:11" s="739" customFormat="1" ht="12.5">
      <c r="B50" s="500"/>
      <c r="C50" s="500"/>
      <c r="D50" s="500"/>
      <c r="G50" s="500"/>
    </row>
    <row r="51" spans="1:11" s="739" customFormat="1" ht="14.75" customHeight="1">
      <c r="B51" s="909" t="s">
        <v>618</v>
      </c>
      <c r="C51" s="909"/>
      <c r="D51" s="909"/>
      <c r="E51" s="909"/>
      <c r="F51" s="909"/>
      <c r="G51" s="909"/>
      <c r="H51" s="909"/>
      <c r="I51" s="909"/>
    </row>
    <row r="52" spans="1:11" s="739" customFormat="1" ht="13">
      <c r="B52" s="910"/>
      <c r="C52" s="911"/>
      <c r="D52" s="912"/>
      <c r="E52" s="910"/>
      <c r="F52" s="910"/>
      <c r="G52" s="911"/>
      <c r="H52" s="910"/>
      <c r="I52" s="910"/>
      <c r="J52" s="911"/>
      <c r="K52" s="910"/>
    </row>
    <row r="53" spans="1:11" s="739" customFormat="1" ht="13">
      <c r="B53" s="913" t="s">
        <v>863</v>
      </c>
      <c r="C53" s="914"/>
      <c r="D53" s="914"/>
      <c r="E53" s="914"/>
      <c r="F53" s="914"/>
      <c r="G53" s="914"/>
      <c r="H53" s="915"/>
      <c r="J53" s="910"/>
      <c r="K53" s="910"/>
    </row>
    <row r="54" spans="1:11" s="739" customFormat="1" ht="12.5">
      <c r="B54" s="1285"/>
      <c r="C54" s="1286"/>
      <c r="D54" s="1286"/>
      <c r="E54" s="1286"/>
      <c r="F54" s="1286"/>
      <c r="G54" s="1286"/>
      <c r="H54" s="1287"/>
      <c r="J54" s="910"/>
      <c r="K54" s="910"/>
    </row>
    <row r="55" spans="1:11" s="739" customFormat="1" ht="12.5">
      <c r="B55" s="1288"/>
      <c r="C55" s="1289"/>
      <c r="D55" s="1289"/>
      <c r="E55" s="1289"/>
      <c r="F55" s="1289"/>
      <c r="G55" s="1289"/>
      <c r="H55" s="1290"/>
      <c r="J55" s="910"/>
      <c r="K55" s="910"/>
    </row>
    <row r="56" spans="1:11" s="739" customFormat="1" ht="15" customHeight="1">
      <c r="B56" s="1288"/>
      <c r="C56" s="1289"/>
      <c r="D56" s="1289"/>
      <c r="E56" s="1289"/>
      <c r="F56" s="1289"/>
      <c r="G56" s="1289"/>
      <c r="H56" s="1290"/>
      <c r="J56" s="910"/>
      <c r="K56" s="910"/>
    </row>
    <row r="57" spans="1:11" s="739" customFormat="1" ht="12.5">
      <c r="B57" s="1288"/>
      <c r="C57" s="1289"/>
      <c r="D57" s="1289"/>
      <c r="E57" s="1289"/>
      <c r="F57" s="1289"/>
      <c r="G57" s="1289"/>
      <c r="H57" s="1290"/>
      <c r="J57" s="910"/>
      <c r="K57" s="910"/>
    </row>
    <row r="58" spans="1:11" s="739" customFormat="1" ht="12.5">
      <c r="B58" s="1288"/>
      <c r="C58" s="1289"/>
      <c r="D58" s="1289"/>
      <c r="E58" s="1289"/>
      <c r="F58" s="1289"/>
      <c r="G58" s="1289"/>
      <c r="H58" s="1290"/>
      <c r="J58" s="910"/>
      <c r="K58" s="910"/>
    </row>
    <row r="59" spans="1:11" s="739" customFormat="1" ht="12.5">
      <c r="B59" s="1288"/>
      <c r="C59" s="1289"/>
      <c r="D59" s="1289"/>
      <c r="E59" s="1289"/>
      <c r="F59" s="1289"/>
      <c r="G59" s="1289"/>
      <c r="H59" s="1290"/>
    </row>
    <row r="60" spans="1:11" s="739" customFormat="1" ht="12.5">
      <c r="B60" s="1291"/>
      <c r="C60" s="1292"/>
      <c r="D60" s="1292"/>
      <c r="E60" s="1292"/>
      <c r="F60" s="1292"/>
      <c r="G60" s="1292"/>
      <c r="H60" s="1293"/>
    </row>
    <row r="61" spans="1:11" s="739" customFormat="1" ht="12.5">
      <c r="A61" s="916"/>
      <c r="B61" s="916"/>
      <c r="C61" s="917"/>
      <c r="D61" s="910"/>
      <c r="E61" s="910"/>
      <c r="F61" s="910"/>
      <c r="G61" s="910"/>
    </row>
    <row r="62" spans="1:11" s="739" customFormat="1" ht="12.5">
      <c r="A62" s="916"/>
      <c r="B62" s="916"/>
      <c r="C62" s="917"/>
      <c r="D62" s="910"/>
      <c r="E62" s="910"/>
      <c r="F62" s="910"/>
      <c r="G62" s="910"/>
    </row>
    <row r="63" spans="1:11" s="739" customFormat="1" ht="12.5">
      <c r="A63" s="916"/>
      <c r="B63" s="916"/>
      <c r="C63" s="917"/>
      <c r="D63" s="910"/>
      <c r="E63" s="910"/>
      <c r="F63" s="910"/>
      <c r="G63" s="910"/>
    </row>
    <row r="64" spans="1:11" s="739" customFormat="1" ht="12.5">
      <c r="A64" s="916"/>
      <c r="B64" s="916"/>
      <c r="C64" s="917"/>
      <c r="D64" s="910"/>
      <c r="E64" s="910"/>
      <c r="F64" s="910"/>
      <c r="G64" s="910"/>
    </row>
    <row r="65" spans="1:7" s="739" customFormat="1" ht="12.5">
      <c r="A65" s="916"/>
      <c r="B65" s="916"/>
      <c r="C65" s="917"/>
      <c r="D65" s="910"/>
      <c r="E65" s="910"/>
      <c r="F65" s="910"/>
      <c r="G65" s="910"/>
    </row>
    <row r="66" spans="1:7" s="739" customFormat="1" ht="12.5">
      <c r="A66" s="916"/>
      <c r="B66" s="916"/>
      <c r="C66" s="917"/>
      <c r="D66" s="910"/>
      <c r="E66" s="910"/>
      <c r="F66" s="910"/>
      <c r="G66" s="910"/>
    </row>
    <row r="67" spans="1:7" s="739" customFormat="1" ht="12.5">
      <c r="A67" s="916"/>
      <c r="B67" s="916"/>
      <c r="C67" s="917"/>
      <c r="D67" s="910"/>
      <c r="E67" s="910"/>
      <c r="F67" s="910"/>
      <c r="G67" s="910"/>
    </row>
    <row r="68" spans="1:7" s="739" customFormat="1" ht="12.5">
      <c r="A68" s="916"/>
      <c r="B68" s="916"/>
      <c r="C68" s="917"/>
      <c r="D68" s="910"/>
      <c r="E68" s="910"/>
      <c r="F68" s="910"/>
      <c r="G68" s="910"/>
    </row>
    <row r="69" spans="1:7" s="739" customFormat="1" ht="12.5">
      <c r="A69" s="916"/>
      <c r="B69" s="916"/>
      <c r="C69" s="917"/>
      <c r="D69" s="910"/>
      <c r="E69" s="910"/>
      <c r="F69" s="910"/>
      <c r="G69" s="910"/>
    </row>
    <row r="70" spans="1:7" s="739" customFormat="1" ht="12.5">
      <c r="A70" s="916"/>
      <c r="B70" s="916"/>
      <c r="C70" s="917"/>
      <c r="D70" s="910"/>
      <c r="E70" s="910"/>
      <c r="F70" s="910"/>
      <c r="G70" s="910"/>
    </row>
    <row r="71" spans="1:7" s="739" customFormat="1" ht="12.5">
      <c r="A71" s="916"/>
      <c r="B71" s="916"/>
      <c r="C71" s="917"/>
      <c r="D71" s="910"/>
      <c r="E71" s="910"/>
      <c r="F71" s="910"/>
      <c r="G71" s="910"/>
    </row>
    <row r="72" spans="1:7" s="739" customFormat="1" ht="12.5">
      <c r="A72" s="916"/>
      <c r="B72" s="916"/>
      <c r="C72" s="917"/>
      <c r="D72" s="910"/>
      <c r="E72" s="910"/>
      <c r="F72" s="910"/>
      <c r="G72" s="910"/>
    </row>
    <row r="73" spans="1:7" s="739" customFormat="1" ht="12.5">
      <c r="A73" s="916"/>
      <c r="B73" s="916"/>
      <c r="C73" s="917"/>
      <c r="D73" s="910"/>
      <c r="E73" s="910"/>
      <c r="F73" s="910"/>
      <c r="G73" s="910"/>
    </row>
    <row r="74" spans="1:7" s="739" customFormat="1" ht="12.5" hidden="1">
      <c r="A74" s="918"/>
      <c r="B74" s="918"/>
      <c r="C74" s="910"/>
      <c r="D74" s="910"/>
      <c r="E74" s="910"/>
      <c r="F74" s="910"/>
      <c r="G74" s="910"/>
    </row>
    <row r="75" spans="1:7" s="739" customFormat="1" ht="12.5" hidden="1">
      <c r="A75" s="918"/>
      <c r="B75" s="918"/>
      <c r="C75" s="910"/>
      <c r="D75" s="910"/>
      <c r="E75" s="910"/>
      <c r="F75" s="910"/>
      <c r="G75" s="910"/>
    </row>
    <row r="76" spans="1:7" s="739" customFormat="1" ht="12.5" hidden="1">
      <c r="A76" s="918"/>
      <c r="B76" s="918"/>
      <c r="C76" s="910"/>
      <c r="D76" s="910"/>
      <c r="E76" s="910"/>
      <c r="F76" s="910"/>
      <c r="G76" s="910"/>
    </row>
    <row r="77" spans="1:7" s="739" customFormat="1" ht="12.5">
      <c r="A77" s="910"/>
      <c r="B77" s="910"/>
      <c r="C77" s="910"/>
      <c r="D77" s="910"/>
      <c r="E77" s="910"/>
      <c r="F77" s="910"/>
      <c r="G77" s="910"/>
    </row>
    <row r="78" spans="1:7" s="739" customFormat="1" ht="13">
      <c r="A78" s="919"/>
      <c r="B78" s="919"/>
      <c r="C78" s="910"/>
      <c r="D78" s="910"/>
      <c r="E78" s="910"/>
      <c r="F78" s="910"/>
      <c r="G78" s="910"/>
    </row>
    <row r="79" spans="1:7" s="739" customFormat="1" ht="12.5">
      <c r="A79" s="910"/>
      <c r="B79" s="910"/>
      <c r="C79" s="910"/>
      <c r="D79" s="910"/>
      <c r="E79" s="910"/>
      <c r="F79" s="910"/>
      <c r="G79" s="910"/>
    </row>
    <row r="80" spans="1:7" s="739" customFormat="1" ht="12.5">
      <c r="A80" s="910"/>
      <c r="B80" s="910"/>
      <c r="C80" s="910"/>
      <c r="D80" s="910"/>
      <c r="E80" s="910"/>
      <c r="F80" s="910"/>
      <c r="G80" s="910"/>
    </row>
    <row r="81" spans="1:83" s="739" customFormat="1" ht="12.5">
      <c r="A81" s="910"/>
      <c r="B81" s="910"/>
      <c r="C81" s="910"/>
      <c r="D81" s="910"/>
      <c r="E81" s="910"/>
      <c r="F81" s="910"/>
      <c r="G81" s="910"/>
    </row>
    <row r="82" spans="1:83" s="739" customFormat="1" ht="12.5">
      <c r="A82" s="910"/>
      <c r="B82" s="910"/>
      <c r="C82" s="910"/>
      <c r="D82" s="910"/>
      <c r="E82" s="910"/>
      <c r="F82" s="910"/>
      <c r="G82" s="910"/>
    </row>
    <row r="83" spans="1:83" s="739" customFormat="1" ht="12.5">
      <c r="A83" s="910"/>
      <c r="B83" s="910"/>
      <c r="C83" s="910"/>
      <c r="D83" s="910"/>
      <c r="E83" s="910"/>
      <c r="F83" s="910"/>
      <c r="G83" s="910"/>
      <c r="H83" s="910"/>
      <c r="I83" s="910"/>
      <c r="J83" s="910"/>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10"/>
      <c r="BA83" s="910"/>
      <c r="BB83" s="910"/>
      <c r="BC83" s="910"/>
      <c r="BD83" s="910"/>
      <c r="BE83" s="910"/>
      <c r="BF83" s="910"/>
      <c r="BG83" s="910"/>
      <c r="BH83" s="910"/>
      <c r="BI83" s="910"/>
      <c r="BJ83" s="910"/>
      <c r="BK83" s="910"/>
      <c r="BL83" s="910"/>
      <c r="BM83" s="910"/>
      <c r="BN83" s="910"/>
      <c r="BO83" s="910"/>
      <c r="BP83" s="910"/>
      <c r="BQ83" s="910"/>
      <c r="BR83" s="910"/>
      <c r="BS83" s="910"/>
      <c r="BT83" s="910"/>
      <c r="BU83" s="910"/>
      <c r="BV83" s="910"/>
      <c r="BW83" s="910"/>
      <c r="BX83" s="910"/>
      <c r="BY83" s="910"/>
      <c r="BZ83" s="910"/>
      <c r="CA83" s="910"/>
      <c r="CB83" s="910"/>
      <c r="CC83" s="910"/>
      <c r="CD83" s="910"/>
      <c r="CE83" s="910"/>
    </row>
    <row r="84" spans="1:83" s="739" customFormat="1" ht="12.5">
      <c r="A84" s="910"/>
      <c r="B84" s="910"/>
      <c r="C84" s="910"/>
      <c r="D84" s="910"/>
      <c r="E84" s="910"/>
      <c r="F84" s="910"/>
      <c r="G84" s="910"/>
      <c r="H84" s="910"/>
      <c r="I84" s="910"/>
      <c r="J84" s="910"/>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10"/>
      <c r="BA84" s="910"/>
      <c r="BB84" s="910"/>
      <c r="BC84" s="910"/>
      <c r="BD84" s="910"/>
      <c r="BE84" s="910"/>
      <c r="BF84" s="910"/>
      <c r="BG84" s="910"/>
      <c r="BH84" s="910"/>
      <c r="BI84" s="910"/>
      <c r="BJ84" s="910"/>
      <c r="BK84" s="910"/>
      <c r="BL84" s="910"/>
      <c r="BM84" s="910"/>
      <c r="BN84" s="910"/>
      <c r="BO84" s="910"/>
      <c r="BP84" s="910"/>
      <c r="BQ84" s="910"/>
      <c r="BR84" s="910"/>
      <c r="BS84" s="910"/>
      <c r="BT84" s="910"/>
      <c r="BU84" s="910"/>
      <c r="BV84" s="910"/>
      <c r="BW84" s="910"/>
      <c r="BX84" s="910"/>
      <c r="BY84" s="910"/>
      <c r="BZ84" s="910"/>
      <c r="CA84" s="910"/>
      <c r="CB84" s="910"/>
      <c r="CC84" s="910"/>
      <c r="CD84" s="910"/>
      <c r="CE84" s="910"/>
    </row>
    <row r="85" spans="1:83" s="739" customFormat="1" ht="12.5">
      <c r="A85" s="910"/>
      <c r="B85" s="910"/>
      <c r="C85" s="910"/>
      <c r="D85" s="910"/>
      <c r="E85" s="910"/>
      <c r="F85" s="910"/>
      <c r="G85" s="910"/>
      <c r="H85" s="910"/>
      <c r="I85" s="910"/>
      <c r="J85" s="910"/>
      <c r="K85" s="910"/>
      <c r="L85" s="910"/>
      <c r="M85" s="910"/>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10"/>
      <c r="BA85" s="910"/>
      <c r="BB85" s="910"/>
      <c r="BC85" s="910"/>
      <c r="BD85" s="910"/>
      <c r="BE85" s="910"/>
      <c r="BF85" s="910"/>
      <c r="BG85" s="910"/>
      <c r="BH85" s="910"/>
      <c r="BI85" s="910"/>
      <c r="BJ85" s="910"/>
      <c r="BK85" s="910"/>
      <c r="BL85" s="910"/>
      <c r="BM85" s="910"/>
      <c r="BN85" s="910"/>
      <c r="BO85" s="910"/>
      <c r="BP85" s="910"/>
      <c r="BQ85" s="910"/>
      <c r="BR85" s="910"/>
      <c r="BS85" s="910"/>
      <c r="BT85" s="910"/>
      <c r="BU85" s="910"/>
      <c r="BV85" s="910"/>
      <c r="BW85" s="910"/>
      <c r="BX85" s="910"/>
      <c r="BY85" s="910"/>
      <c r="BZ85" s="910"/>
      <c r="CA85" s="910"/>
      <c r="CB85" s="910"/>
      <c r="CC85" s="910"/>
      <c r="CD85" s="910"/>
      <c r="CE85" s="910"/>
    </row>
    <row r="86" spans="1:83" s="739" customFormat="1" ht="12.5">
      <c r="A86" s="910"/>
      <c r="B86" s="910"/>
      <c r="C86" s="910"/>
      <c r="D86" s="910"/>
      <c r="E86" s="910"/>
      <c r="F86" s="910"/>
      <c r="G86" s="910"/>
      <c r="H86" s="910"/>
      <c r="I86" s="910"/>
      <c r="J86" s="910"/>
      <c r="K86" s="910"/>
      <c r="L86" s="910"/>
      <c r="M86" s="910"/>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10"/>
      <c r="BA86" s="910"/>
      <c r="BB86" s="910"/>
      <c r="BC86" s="910"/>
      <c r="BD86" s="910"/>
      <c r="BE86" s="910"/>
      <c r="BF86" s="910"/>
      <c r="BG86" s="910"/>
      <c r="BH86" s="910"/>
      <c r="BI86" s="910"/>
      <c r="BJ86" s="910"/>
      <c r="BK86" s="910"/>
      <c r="BL86" s="910"/>
      <c r="BM86" s="910"/>
      <c r="BN86" s="910"/>
      <c r="BO86" s="910"/>
      <c r="BP86" s="910"/>
      <c r="BQ86" s="910"/>
      <c r="BR86" s="910"/>
      <c r="BS86" s="910"/>
      <c r="BT86" s="910"/>
      <c r="BU86" s="910"/>
      <c r="BV86" s="910"/>
      <c r="BW86" s="910"/>
      <c r="BX86" s="910"/>
      <c r="BY86" s="910"/>
      <c r="BZ86" s="910"/>
      <c r="CA86" s="910"/>
      <c r="CB86" s="910"/>
      <c r="CC86" s="910"/>
      <c r="CD86" s="910"/>
      <c r="CE86" s="910"/>
    </row>
    <row r="87" spans="1:83" s="739" customFormat="1" ht="12.5">
      <c r="A87" s="910"/>
      <c r="B87" s="910"/>
      <c r="C87" s="910"/>
      <c r="D87" s="910"/>
      <c r="E87" s="910"/>
      <c r="F87" s="910"/>
      <c r="G87" s="910"/>
      <c r="H87" s="910"/>
      <c r="I87" s="910"/>
      <c r="J87" s="910"/>
      <c r="K87" s="910"/>
      <c r="L87" s="910"/>
      <c r="M87" s="910"/>
      <c r="N87" s="910"/>
      <c r="O87" s="910"/>
      <c r="P87" s="910"/>
      <c r="Q87" s="910"/>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0"/>
      <c r="BA87" s="910"/>
      <c r="BB87" s="910"/>
      <c r="BC87" s="910"/>
      <c r="BD87" s="910"/>
      <c r="BE87" s="910"/>
      <c r="BF87" s="910"/>
      <c r="BG87" s="910"/>
      <c r="BH87" s="910"/>
      <c r="BI87" s="910"/>
      <c r="BJ87" s="910"/>
      <c r="BK87" s="910"/>
      <c r="BL87" s="910"/>
      <c r="BM87" s="910"/>
      <c r="BN87" s="910"/>
      <c r="BO87" s="910"/>
      <c r="BP87" s="910"/>
      <c r="BQ87" s="910"/>
      <c r="BR87" s="910"/>
      <c r="BS87" s="910"/>
      <c r="BT87" s="910"/>
      <c r="BU87" s="910"/>
      <c r="BV87" s="910"/>
      <c r="BW87" s="910"/>
      <c r="BX87" s="910"/>
      <c r="BY87" s="910"/>
      <c r="BZ87" s="910"/>
      <c r="CA87" s="910"/>
      <c r="CB87" s="910"/>
      <c r="CC87" s="910"/>
      <c r="CD87" s="910"/>
      <c r="CE87" s="910"/>
    </row>
    <row r="88" spans="1:83" s="739" customFormat="1" ht="12.5">
      <c r="A88" s="910"/>
      <c r="B88" s="910"/>
      <c r="C88" s="910"/>
      <c r="D88" s="910"/>
      <c r="E88" s="910"/>
      <c r="F88" s="910"/>
      <c r="G88" s="910"/>
      <c r="H88" s="910"/>
      <c r="I88" s="910"/>
      <c r="J88" s="910"/>
      <c r="K88" s="910"/>
      <c r="L88" s="910"/>
      <c r="M88" s="910"/>
      <c r="N88" s="910"/>
      <c r="O88" s="910"/>
      <c r="P88" s="910"/>
      <c r="Q88" s="910"/>
      <c r="R88" s="910"/>
      <c r="S88" s="910"/>
      <c r="T88" s="910"/>
      <c r="U88" s="910"/>
      <c r="V88" s="910"/>
      <c r="W88" s="910"/>
      <c r="X88" s="910"/>
      <c r="Y88" s="910"/>
      <c r="Z88" s="910"/>
      <c r="AA88" s="910"/>
      <c r="AB88" s="910"/>
      <c r="AC88" s="910"/>
      <c r="AD88" s="910"/>
      <c r="AE88" s="910"/>
      <c r="AF88" s="910"/>
      <c r="AG88" s="910"/>
      <c r="AH88" s="910"/>
      <c r="AI88" s="910"/>
      <c r="AJ88" s="910"/>
      <c r="AK88" s="910"/>
      <c r="AL88" s="910"/>
      <c r="AM88" s="910"/>
      <c r="AN88" s="910"/>
      <c r="AO88" s="910"/>
      <c r="AP88" s="910"/>
      <c r="AQ88" s="910"/>
      <c r="AR88" s="910"/>
      <c r="AS88" s="910"/>
      <c r="AT88" s="910"/>
      <c r="AU88" s="910"/>
      <c r="AV88" s="910"/>
      <c r="AW88" s="910"/>
      <c r="AX88" s="910"/>
      <c r="AY88" s="910"/>
      <c r="AZ88" s="910"/>
      <c r="BA88" s="910"/>
      <c r="BB88" s="910"/>
      <c r="BC88" s="910"/>
      <c r="BD88" s="910"/>
      <c r="BE88" s="910"/>
      <c r="BF88" s="910"/>
      <c r="BG88" s="910"/>
      <c r="BH88" s="910"/>
      <c r="BI88" s="910"/>
      <c r="BJ88" s="910"/>
      <c r="BK88" s="910"/>
      <c r="BL88" s="910"/>
      <c r="BM88" s="910"/>
      <c r="BN88" s="910"/>
      <c r="BO88" s="910"/>
      <c r="BP88" s="910"/>
      <c r="BQ88" s="910"/>
      <c r="BR88" s="910"/>
      <c r="BS88" s="910"/>
      <c r="BT88" s="910"/>
      <c r="BU88" s="910"/>
      <c r="BV88" s="910"/>
      <c r="BW88" s="910"/>
      <c r="BX88" s="910"/>
      <c r="BY88" s="910"/>
      <c r="BZ88" s="910"/>
      <c r="CA88" s="910"/>
      <c r="CB88" s="910"/>
      <c r="CC88" s="910"/>
      <c r="CD88" s="910"/>
      <c r="CE88" s="910"/>
    </row>
    <row r="89" spans="1:83" s="739" customFormat="1" ht="12.5">
      <c r="A89" s="910"/>
      <c r="B89" s="910"/>
      <c r="C89" s="910"/>
      <c r="D89" s="910"/>
      <c r="E89" s="910"/>
      <c r="F89" s="910"/>
      <c r="G89" s="910"/>
      <c r="H89" s="910"/>
      <c r="I89" s="910"/>
      <c r="J89" s="910"/>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910"/>
      <c r="AI89" s="910"/>
      <c r="AJ89" s="910"/>
      <c r="AK89" s="910"/>
      <c r="AL89" s="910"/>
      <c r="AM89" s="910"/>
      <c r="AN89" s="910"/>
      <c r="AO89" s="910"/>
      <c r="AP89" s="910"/>
      <c r="AQ89" s="910"/>
      <c r="AR89" s="910"/>
      <c r="AS89" s="910"/>
      <c r="AT89" s="910"/>
      <c r="AU89" s="910"/>
      <c r="AV89" s="910"/>
      <c r="AW89" s="910"/>
      <c r="AX89" s="910"/>
      <c r="AY89" s="910"/>
      <c r="AZ89" s="910"/>
      <c r="BA89" s="910"/>
      <c r="BB89" s="910"/>
      <c r="BC89" s="910"/>
      <c r="BD89" s="910"/>
      <c r="BE89" s="910"/>
      <c r="BF89" s="910"/>
      <c r="BG89" s="910"/>
      <c r="BH89" s="910"/>
      <c r="BI89" s="910"/>
      <c r="BJ89" s="910"/>
      <c r="BK89" s="910"/>
      <c r="BL89" s="910"/>
      <c r="BM89" s="910"/>
      <c r="BN89" s="910"/>
      <c r="BO89" s="910"/>
      <c r="BP89" s="910"/>
      <c r="BQ89" s="910"/>
      <c r="BR89" s="910"/>
      <c r="BS89" s="910"/>
      <c r="BT89" s="910"/>
      <c r="BU89" s="910"/>
      <c r="BV89" s="910"/>
      <c r="BW89" s="910"/>
      <c r="BX89" s="910"/>
      <c r="BY89" s="910"/>
      <c r="BZ89" s="910"/>
      <c r="CA89" s="910"/>
      <c r="CB89" s="910"/>
      <c r="CC89" s="910"/>
      <c r="CD89" s="910"/>
      <c r="CE89" s="910"/>
    </row>
    <row r="90" spans="1:83" s="739" customFormat="1" ht="12.5">
      <c r="A90" s="910"/>
      <c r="B90" s="910"/>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c r="AC90" s="910"/>
      <c r="AD90" s="910"/>
      <c r="AE90" s="910"/>
      <c r="AF90" s="910"/>
      <c r="AG90" s="910"/>
      <c r="AH90" s="910"/>
      <c r="AI90" s="910"/>
      <c r="AJ90" s="910"/>
      <c r="AK90" s="910"/>
      <c r="AL90" s="910"/>
      <c r="AM90" s="910"/>
      <c r="AN90" s="910"/>
      <c r="AO90" s="910"/>
      <c r="AP90" s="910"/>
      <c r="AQ90" s="910"/>
      <c r="AR90" s="910"/>
      <c r="AS90" s="910"/>
      <c r="AT90" s="910"/>
      <c r="AU90" s="910"/>
      <c r="AV90" s="910"/>
      <c r="AW90" s="910"/>
      <c r="AX90" s="910"/>
      <c r="AY90" s="910"/>
      <c r="AZ90" s="910"/>
      <c r="BA90" s="910"/>
      <c r="BB90" s="910"/>
      <c r="BC90" s="910"/>
      <c r="BD90" s="910"/>
      <c r="BE90" s="910"/>
      <c r="BF90" s="910"/>
      <c r="BG90" s="910"/>
      <c r="BH90" s="910"/>
      <c r="BI90" s="910"/>
      <c r="BJ90" s="910"/>
      <c r="BK90" s="910"/>
      <c r="BL90" s="910"/>
      <c r="BM90" s="910"/>
      <c r="BN90" s="910"/>
      <c r="BO90" s="910"/>
      <c r="BP90" s="910"/>
      <c r="BQ90" s="910"/>
      <c r="BR90" s="910"/>
      <c r="BS90" s="910"/>
      <c r="BT90" s="910"/>
      <c r="BU90" s="910"/>
      <c r="BV90" s="910"/>
      <c r="BW90" s="910"/>
      <c r="BX90" s="910"/>
      <c r="BY90" s="910"/>
      <c r="BZ90" s="910"/>
      <c r="CA90" s="910"/>
      <c r="CB90" s="910"/>
      <c r="CC90" s="910"/>
      <c r="CD90" s="910"/>
      <c r="CE90" s="910"/>
    </row>
    <row r="91" spans="1:83" s="739" customFormat="1" ht="12.5">
      <c r="A91" s="910"/>
      <c r="B91" s="910"/>
      <c r="C91" s="910"/>
      <c r="D91" s="910"/>
      <c r="E91" s="910"/>
      <c r="F91" s="910"/>
      <c r="G91" s="910"/>
      <c r="H91" s="910"/>
      <c r="I91" s="910"/>
      <c r="J91" s="910"/>
      <c r="K91" s="910"/>
      <c r="L91" s="910"/>
      <c r="M91" s="910"/>
      <c r="N91" s="910"/>
      <c r="O91" s="910"/>
      <c r="P91" s="910"/>
      <c r="Q91" s="910"/>
      <c r="R91" s="910"/>
      <c r="S91" s="910"/>
      <c r="T91" s="910"/>
      <c r="U91" s="910"/>
      <c r="V91" s="910"/>
      <c r="W91" s="910"/>
      <c r="X91" s="910"/>
      <c r="Y91" s="910"/>
      <c r="Z91" s="910"/>
      <c r="AA91" s="910"/>
      <c r="AB91" s="910"/>
      <c r="AC91" s="910"/>
      <c r="AD91" s="910"/>
      <c r="AE91" s="910"/>
      <c r="AF91" s="910"/>
      <c r="AG91" s="910"/>
      <c r="AH91" s="910"/>
      <c r="AI91" s="910"/>
      <c r="AJ91" s="910"/>
      <c r="AK91" s="910"/>
      <c r="AL91" s="910"/>
      <c r="AM91" s="910"/>
      <c r="AN91" s="910"/>
      <c r="AO91" s="910"/>
      <c r="AP91" s="910"/>
      <c r="AQ91" s="910"/>
      <c r="AR91" s="910"/>
      <c r="AS91" s="910"/>
      <c r="AT91" s="910"/>
      <c r="AU91" s="910"/>
      <c r="AV91" s="910"/>
      <c r="AW91" s="910"/>
      <c r="AX91" s="910"/>
      <c r="AY91" s="910"/>
      <c r="AZ91" s="910"/>
      <c r="BA91" s="910"/>
      <c r="BB91" s="910"/>
      <c r="BC91" s="910"/>
      <c r="BD91" s="910"/>
      <c r="BE91" s="910"/>
      <c r="BF91" s="910"/>
      <c r="BG91" s="910"/>
      <c r="BH91" s="910"/>
      <c r="BI91" s="910"/>
      <c r="BJ91" s="910"/>
      <c r="BK91" s="910"/>
      <c r="BL91" s="910"/>
      <c r="BM91" s="910"/>
      <c r="BN91" s="910"/>
      <c r="BO91" s="910"/>
      <c r="BP91" s="910"/>
      <c r="BQ91" s="910"/>
      <c r="BR91" s="910"/>
      <c r="BS91" s="910"/>
      <c r="BT91" s="910"/>
      <c r="BU91" s="910"/>
      <c r="BV91" s="910"/>
      <c r="BW91" s="910"/>
      <c r="BX91" s="910"/>
      <c r="BY91" s="910"/>
      <c r="BZ91" s="910"/>
      <c r="CA91" s="910"/>
      <c r="CB91" s="910"/>
      <c r="CC91" s="910"/>
      <c r="CD91" s="910"/>
      <c r="CE91" s="910"/>
    </row>
    <row r="92" spans="1:83" s="739" customFormat="1" ht="12.5">
      <c r="A92" s="910"/>
      <c r="B92" s="910"/>
      <c r="C92" s="910"/>
      <c r="D92" s="910"/>
      <c r="E92" s="910"/>
      <c r="F92" s="910"/>
      <c r="G92" s="910"/>
      <c r="H92" s="910"/>
      <c r="I92" s="910"/>
      <c r="J92" s="910"/>
      <c r="K92" s="910"/>
      <c r="L92" s="910"/>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0"/>
      <c r="AM92" s="910"/>
      <c r="AN92" s="910"/>
      <c r="AO92" s="910"/>
      <c r="AP92" s="910"/>
      <c r="AQ92" s="910"/>
      <c r="AR92" s="910"/>
      <c r="AS92" s="910"/>
      <c r="AT92" s="910"/>
      <c r="AU92" s="910"/>
      <c r="AV92" s="910"/>
      <c r="AW92" s="910"/>
      <c r="AX92" s="910"/>
      <c r="AY92" s="910"/>
      <c r="AZ92" s="910"/>
      <c r="BA92" s="910"/>
      <c r="BB92" s="910"/>
      <c r="BC92" s="910"/>
      <c r="BD92" s="910"/>
      <c r="BE92" s="910"/>
      <c r="BF92" s="910"/>
      <c r="BG92" s="910"/>
      <c r="BH92" s="910"/>
      <c r="BI92" s="910"/>
      <c r="BJ92" s="910"/>
      <c r="BK92" s="910"/>
      <c r="BL92" s="910"/>
      <c r="BM92" s="910"/>
      <c r="BN92" s="910"/>
      <c r="BO92" s="910"/>
      <c r="BP92" s="910"/>
      <c r="BQ92" s="910"/>
      <c r="BR92" s="910"/>
      <c r="BS92" s="910"/>
      <c r="BT92" s="910"/>
      <c r="BU92" s="910"/>
      <c r="BV92" s="910"/>
      <c r="BW92" s="910"/>
      <c r="BX92" s="910"/>
      <c r="BY92" s="910"/>
      <c r="BZ92" s="910"/>
      <c r="CA92" s="910"/>
      <c r="CB92" s="910"/>
      <c r="CC92" s="910"/>
      <c r="CD92" s="910"/>
      <c r="CE92" s="910"/>
    </row>
    <row r="93" spans="1:83" s="739" customFormat="1" ht="12.5">
      <c r="A93" s="910"/>
      <c r="B93" s="910"/>
      <c r="C93" s="910"/>
      <c r="D93" s="910"/>
      <c r="E93" s="910"/>
      <c r="F93" s="910"/>
      <c r="G93" s="910"/>
      <c r="H93" s="910"/>
      <c r="I93" s="910"/>
      <c r="J93" s="910"/>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0"/>
      <c r="AO93" s="910"/>
      <c r="AP93" s="910"/>
      <c r="AQ93" s="910"/>
      <c r="AR93" s="910"/>
      <c r="AS93" s="910"/>
      <c r="AT93" s="910"/>
      <c r="AU93" s="910"/>
      <c r="AV93" s="910"/>
      <c r="AW93" s="910"/>
      <c r="AX93" s="910"/>
      <c r="AY93" s="910"/>
      <c r="AZ93" s="910"/>
      <c r="BA93" s="910"/>
      <c r="BB93" s="910"/>
      <c r="BC93" s="910"/>
      <c r="BD93" s="910"/>
      <c r="BE93" s="910"/>
      <c r="BF93" s="910"/>
      <c r="BG93" s="910"/>
      <c r="BH93" s="910"/>
      <c r="BI93" s="910"/>
      <c r="BJ93" s="910"/>
      <c r="BK93" s="910"/>
      <c r="BL93" s="910"/>
      <c r="BM93" s="910"/>
      <c r="BN93" s="910"/>
      <c r="BO93" s="910"/>
      <c r="BP93" s="910"/>
      <c r="BQ93" s="910"/>
      <c r="BR93" s="910"/>
      <c r="BS93" s="910"/>
      <c r="BT93" s="910"/>
      <c r="BU93" s="910"/>
      <c r="BV93" s="910"/>
      <c r="BW93" s="910"/>
      <c r="BX93" s="910"/>
      <c r="BY93" s="910"/>
      <c r="BZ93" s="910"/>
      <c r="CA93" s="910"/>
      <c r="CB93" s="910"/>
      <c r="CC93" s="910"/>
      <c r="CD93" s="910"/>
      <c r="CE93" s="910"/>
    </row>
    <row r="94" spans="1:83" s="739" customFormat="1" ht="12.5">
      <c r="A94" s="910"/>
      <c r="B94" s="910"/>
      <c r="C94" s="910"/>
      <c r="D94" s="910"/>
      <c r="E94" s="910"/>
      <c r="F94" s="910"/>
      <c r="G94" s="910"/>
      <c r="H94" s="910"/>
      <c r="I94" s="910"/>
      <c r="J94" s="910"/>
      <c r="K94" s="910"/>
      <c r="L94" s="910"/>
      <c r="M94" s="910"/>
      <c r="N94" s="910"/>
      <c r="O94" s="910"/>
      <c r="P94" s="910"/>
      <c r="Q94" s="910"/>
      <c r="R94" s="910"/>
      <c r="S94" s="910"/>
      <c r="T94" s="910"/>
      <c r="U94" s="910"/>
      <c r="V94" s="910"/>
      <c r="W94" s="910"/>
      <c r="X94" s="910"/>
      <c r="Y94" s="910"/>
      <c r="Z94" s="910"/>
      <c r="AA94" s="910"/>
      <c r="AB94" s="910"/>
      <c r="AC94" s="910"/>
      <c r="AD94" s="910"/>
      <c r="AE94" s="910"/>
      <c r="AF94" s="910"/>
      <c r="AG94" s="910"/>
      <c r="AH94" s="910"/>
      <c r="AI94" s="910"/>
      <c r="AJ94" s="910"/>
      <c r="AK94" s="910"/>
      <c r="AL94" s="910"/>
      <c r="AM94" s="910"/>
      <c r="AN94" s="910"/>
      <c r="AO94" s="910"/>
      <c r="AP94" s="910"/>
      <c r="AQ94" s="910"/>
      <c r="AR94" s="910"/>
      <c r="AS94" s="910"/>
      <c r="AT94" s="910"/>
      <c r="AU94" s="910"/>
      <c r="AV94" s="910"/>
      <c r="AW94" s="910"/>
      <c r="AX94" s="910"/>
      <c r="AY94" s="910"/>
      <c r="AZ94" s="910"/>
      <c r="BA94" s="910"/>
      <c r="BB94" s="910"/>
      <c r="BC94" s="910"/>
      <c r="BD94" s="910"/>
      <c r="BE94" s="910"/>
      <c r="BF94" s="910"/>
      <c r="BG94" s="910"/>
      <c r="BH94" s="910"/>
      <c r="BI94" s="910"/>
      <c r="BJ94" s="910"/>
      <c r="BK94" s="910"/>
      <c r="BL94" s="910"/>
      <c r="BM94" s="910"/>
      <c r="BN94" s="910"/>
      <c r="BO94" s="910"/>
      <c r="BP94" s="910"/>
      <c r="BQ94" s="910"/>
      <c r="BR94" s="910"/>
      <c r="BS94" s="910"/>
      <c r="BT94" s="910"/>
      <c r="BU94" s="910"/>
      <c r="BV94" s="910"/>
      <c r="BW94" s="910"/>
      <c r="BX94" s="910"/>
      <c r="BY94" s="910"/>
      <c r="BZ94" s="910"/>
      <c r="CA94" s="910"/>
      <c r="CB94" s="910"/>
      <c r="CC94" s="910"/>
      <c r="CD94" s="910"/>
      <c r="CE94" s="910"/>
    </row>
    <row r="95" spans="1:83" s="739" customFormat="1" ht="12.5">
      <c r="A95" s="910"/>
      <c r="B95" s="910"/>
      <c r="C95" s="910"/>
      <c r="D95" s="910"/>
      <c r="E95" s="910"/>
      <c r="F95" s="910"/>
      <c r="G95" s="910"/>
      <c r="H95" s="910"/>
      <c r="I95" s="910"/>
      <c r="J95" s="910"/>
      <c r="K95" s="910"/>
      <c r="L95" s="910"/>
      <c r="M95" s="910"/>
      <c r="N95" s="910"/>
      <c r="O95" s="910"/>
      <c r="P95" s="910"/>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0"/>
      <c r="AO95" s="910"/>
      <c r="AP95" s="910"/>
      <c r="AQ95" s="910"/>
      <c r="AR95" s="910"/>
      <c r="AS95" s="910"/>
      <c r="AT95" s="910"/>
      <c r="AU95" s="910"/>
      <c r="AV95" s="910"/>
      <c r="AW95" s="910"/>
      <c r="AX95" s="910"/>
      <c r="AY95" s="910"/>
      <c r="AZ95" s="910"/>
      <c r="BA95" s="910"/>
      <c r="BB95" s="910"/>
      <c r="BC95" s="910"/>
      <c r="BD95" s="910"/>
      <c r="BE95" s="910"/>
      <c r="BF95" s="910"/>
      <c r="BG95" s="910"/>
      <c r="BH95" s="910"/>
      <c r="BI95" s="910"/>
      <c r="BJ95" s="910"/>
      <c r="BK95" s="910"/>
      <c r="BL95" s="910"/>
      <c r="BM95" s="910"/>
      <c r="BN95" s="910"/>
      <c r="BO95" s="910"/>
      <c r="BP95" s="910"/>
      <c r="BQ95" s="910"/>
      <c r="BR95" s="910"/>
      <c r="BS95" s="910"/>
      <c r="BT95" s="910"/>
      <c r="BU95" s="910"/>
      <c r="BV95" s="910"/>
      <c r="BW95" s="910"/>
      <c r="BX95" s="910"/>
      <c r="BY95" s="910"/>
      <c r="BZ95" s="910"/>
      <c r="CA95" s="910"/>
      <c r="CB95" s="910"/>
      <c r="CC95" s="910"/>
      <c r="CD95" s="910"/>
      <c r="CE95" s="910"/>
    </row>
    <row r="96" spans="1:83" s="739" customFormat="1" ht="12.5">
      <c r="A96" s="910"/>
      <c r="B96" s="910"/>
      <c r="C96" s="910"/>
      <c r="D96" s="910"/>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0"/>
      <c r="AO96" s="910"/>
      <c r="AP96" s="910"/>
      <c r="AQ96" s="910"/>
      <c r="AR96" s="910"/>
      <c r="AS96" s="910"/>
      <c r="AT96" s="910"/>
      <c r="AU96" s="910"/>
      <c r="AV96" s="910"/>
      <c r="AW96" s="910"/>
      <c r="AX96" s="910"/>
      <c r="AY96" s="910"/>
      <c r="AZ96" s="910"/>
      <c r="BA96" s="910"/>
      <c r="BB96" s="910"/>
      <c r="BC96" s="910"/>
      <c r="BD96" s="910"/>
      <c r="BE96" s="910"/>
      <c r="BF96" s="910"/>
      <c r="BG96" s="910"/>
      <c r="BH96" s="910"/>
      <c r="BI96" s="910"/>
      <c r="BJ96" s="910"/>
      <c r="BK96" s="910"/>
      <c r="BL96" s="910"/>
      <c r="BM96" s="910"/>
      <c r="BN96" s="910"/>
      <c r="BO96" s="910"/>
      <c r="BP96" s="910"/>
      <c r="BQ96" s="910"/>
      <c r="BR96" s="910"/>
      <c r="BS96" s="910"/>
      <c r="BT96" s="910"/>
      <c r="BU96" s="910"/>
      <c r="BV96" s="910"/>
      <c r="BW96" s="910"/>
      <c r="BX96" s="910"/>
      <c r="BY96" s="910"/>
      <c r="BZ96" s="910"/>
      <c r="CA96" s="910"/>
      <c r="CB96" s="910"/>
      <c r="CC96" s="910"/>
      <c r="CD96" s="910"/>
      <c r="CE96" s="910"/>
    </row>
    <row r="97" spans="1:83" s="739" customFormat="1" ht="12.5">
      <c r="A97" s="910"/>
      <c r="B97" s="910"/>
      <c r="C97" s="910"/>
      <c r="D97" s="910"/>
      <c r="E97" s="910"/>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0"/>
      <c r="AZ97" s="910"/>
      <c r="BA97" s="910"/>
      <c r="BB97" s="910"/>
      <c r="BC97" s="910"/>
      <c r="BD97" s="910"/>
      <c r="BE97" s="910"/>
      <c r="BF97" s="910"/>
      <c r="BG97" s="910"/>
      <c r="BH97" s="910"/>
      <c r="BI97" s="910"/>
      <c r="BJ97" s="910"/>
      <c r="BK97" s="910"/>
      <c r="BL97" s="910"/>
      <c r="BM97" s="910"/>
      <c r="BN97" s="910"/>
      <c r="BO97" s="910"/>
      <c r="BP97" s="910"/>
      <c r="BQ97" s="910"/>
      <c r="BR97" s="910"/>
      <c r="BS97" s="910"/>
      <c r="BT97" s="910"/>
      <c r="BU97" s="910"/>
      <c r="BV97" s="910"/>
      <c r="BW97" s="910"/>
      <c r="BX97" s="910"/>
      <c r="BY97" s="910"/>
      <c r="BZ97" s="910"/>
      <c r="CA97" s="910"/>
      <c r="CB97" s="910"/>
      <c r="CC97" s="910"/>
      <c r="CD97" s="910"/>
      <c r="CE97" s="910"/>
    </row>
    <row r="98" spans="1:83" s="739" customFormat="1" ht="12.5">
      <c r="A98" s="910"/>
      <c r="B98" s="910"/>
      <c r="C98" s="910"/>
      <c r="D98" s="910"/>
      <c r="E98" s="910"/>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0"/>
      <c r="AQ98" s="910"/>
      <c r="AR98" s="910"/>
      <c r="AS98" s="910"/>
      <c r="AT98" s="910"/>
      <c r="AU98" s="910"/>
      <c r="AV98" s="910"/>
      <c r="AW98" s="910"/>
      <c r="AX98" s="910"/>
      <c r="AY98" s="910"/>
      <c r="AZ98" s="910"/>
      <c r="BA98" s="910"/>
      <c r="BB98" s="910"/>
      <c r="BC98" s="910"/>
      <c r="BD98" s="910"/>
      <c r="BE98" s="910"/>
      <c r="BF98" s="910"/>
      <c r="BG98" s="910"/>
      <c r="BH98" s="910"/>
      <c r="BI98" s="910"/>
      <c r="BJ98" s="910"/>
      <c r="BK98" s="910"/>
      <c r="BL98" s="910"/>
      <c r="BM98" s="910"/>
      <c r="BN98" s="910"/>
      <c r="BO98" s="910"/>
      <c r="BP98" s="910"/>
      <c r="BQ98" s="910"/>
      <c r="BR98" s="910"/>
      <c r="BS98" s="910"/>
      <c r="BT98" s="910"/>
      <c r="BU98" s="910"/>
      <c r="BV98" s="910"/>
      <c r="BW98" s="910"/>
      <c r="BX98" s="910"/>
      <c r="BY98" s="910"/>
      <c r="BZ98" s="910"/>
      <c r="CA98" s="910"/>
      <c r="CB98" s="910"/>
      <c r="CC98" s="910"/>
      <c r="CD98" s="910"/>
      <c r="CE98" s="910"/>
    </row>
    <row r="99" spans="1:83" s="739" customFormat="1" ht="12.5">
      <c r="A99" s="910"/>
      <c r="B99" s="910"/>
      <c r="C99" s="910"/>
      <c r="D99" s="910"/>
      <c r="E99" s="910"/>
      <c r="F99" s="910"/>
      <c r="G99" s="910"/>
      <c r="H99" s="910"/>
      <c r="I99" s="910"/>
      <c r="J99" s="910"/>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910"/>
      <c r="AP99" s="910"/>
      <c r="AQ99" s="910"/>
      <c r="AR99" s="910"/>
      <c r="AS99" s="910"/>
      <c r="AT99" s="910"/>
      <c r="AU99" s="910"/>
      <c r="AV99" s="910"/>
      <c r="AW99" s="910"/>
      <c r="AX99" s="910"/>
      <c r="AY99" s="910"/>
      <c r="AZ99" s="910"/>
      <c r="BA99" s="910"/>
      <c r="BB99" s="910"/>
      <c r="BC99" s="910"/>
      <c r="BD99" s="910"/>
      <c r="BE99" s="910"/>
      <c r="BF99" s="910"/>
      <c r="BG99" s="910"/>
      <c r="BH99" s="910"/>
      <c r="BI99" s="910"/>
      <c r="BJ99" s="910"/>
      <c r="BK99" s="910"/>
      <c r="BL99" s="910"/>
      <c r="BM99" s="910"/>
      <c r="BN99" s="910"/>
      <c r="BO99" s="910"/>
      <c r="BP99" s="910"/>
      <c r="BQ99" s="910"/>
      <c r="BR99" s="910"/>
      <c r="BS99" s="910"/>
      <c r="BT99" s="910"/>
      <c r="BU99" s="910"/>
      <c r="BV99" s="910"/>
      <c r="BW99" s="910"/>
      <c r="BX99" s="910"/>
      <c r="BY99" s="910"/>
      <c r="BZ99" s="910"/>
      <c r="CA99" s="910"/>
      <c r="CB99" s="910"/>
      <c r="CC99" s="910"/>
      <c r="CD99" s="910"/>
      <c r="CE99" s="910"/>
    </row>
    <row r="100" spans="1:83" s="739" customFormat="1" ht="12.5">
      <c r="A100" s="910"/>
      <c r="B100" s="910"/>
      <c r="C100" s="910"/>
      <c r="D100" s="910"/>
      <c r="E100" s="910"/>
      <c r="F100" s="910"/>
      <c r="G100" s="910"/>
      <c r="H100" s="910"/>
      <c r="I100" s="910"/>
      <c r="J100" s="910"/>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910"/>
      <c r="AP100" s="910"/>
      <c r="AQ100" s="910"/>
      <c r="AR100" s="910"/>
      <c r="AS100" s="910"/>
      <c r="AT100" s="910"/>
      <c r="AU100" s="910"/>
      <c r="AV100" s="910"/>
      <c r="AW100" s="910"/>
      <c r="AX100" s="910"/>
      <c r="AY100" s="910"/>
      <c r="AZ100" s="910"/>
      <c r="BA100" s="910"/>
      <c r="BB100" s="910"/>
      <c r="BC100" s="910"/>
      <c r="BD100" s="910"/>
      <c r="BE100" s="910"/>
      <c r="BF100" s="910"/>
      <c r="BG100" s="910"/>
      <c r="BH100" s="910"/>
      <c r="BI100" s="910"/>
      <c r="BJ100" s="910"/>
      <c r="BK100" s="910"/>
      <c r="BL100" s="910"/>
      <c r="BM100" s="910"/>
      <c r="BN100" s="910"/>
      <c r="BO100" s="910"/>
      <c r="BP100" s="910"/>
      <c r="BQ100" s="910"/>
      <c r="BR100" s="910"/>
      <c r="BS100" s="910"/>
      <c r="BT100" s="910"/>
      <c r="BU100" s="910"/>
      <c r="BV100" s="910"/>
      <c r="BW100" s="910"/>
      <c r="BX100" s="910"/>
      <c r="BY100" s="910"/>
      <c r="BZ100" s="910"/>
      <c r="CA100" s="910"/>
      <c r="CB100" s="910"/>
      <c r="CC100" s="910"/>
      <c r="CD100" s="910"/>
      <c r="CE100" s="910"/>
    </row>
    <row r="101" spans="1:83" s="739" customFormat="1" ht="12.5">
      <c r="A101" s="910"/>
      <c r="B101" s="910"/>
      <c r="C101" s="910"/>
      <c r="D101" s="910"/>
      <c r="E101" s="910"/>
      <c r="F101" s="910"/>
      <c r="G101" s="910"/>
      <c r="H101" s="910"/>
      <c r="I101" s="910"/>
      <c r="J101" s="910"/>
      <c r="K101" s="910"/>
      <c r="L101" s="910"/>
      <c r="M101" s="910"/>
      <c r="N101" s="910"/>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0"/>
      <c r="AO101" s="910"/>
      <c r="AP101" s="910"/>
      <c r="AQ101" s="910"/>
      <c r="AR101" s="910"/>
      <c r="AS101" s="910"/>
      <c r="AT101" s="910"/>
      <c r="AU101" s="910"/>
      <c r="AV101" s="910"/>
      <c r="AW101" s="910"/>
      <c r="AX101" s="910"/>
      <c r="AY101" s="910"/>
      <c r="AZ101" s="910"/>
      <c r="BA101" s="910"/>
      <c r="BB101" s="910"/>
      <c r="BC101" s="910"/>
      <c r="BD101" s="910"/>
      <c r="BE101" s="910"/>
      <c r="BF101" s="910"/>
      <c r="BG101" s="910"/>
      <c r="BH101" s="910"/>
      <c r="BI101" s="910"/>
      <c r="BJ101" s="910"/>
      <c r="BK101" s="910"/>
      <c r="BL101" s="910"/>
      <c r="BM101" s="910"/>
      <c r="BN101" s="910"/>
      <c r="BO101" s="910"/>
      <c r="BP101" s="910"/>
      <c r="BQ101" s="910"/>
      <c r="BR101" s="910"/>
      <c r="BS101" s="910"/>
      <c r="BT101" s="910"/>
      <c r="BU101" s="910"/>
      <c r="BV101" s="910"/>
      <c r="BW101" s="910"/>
      <c r="BX101" s="910"/>
      <c r="BY101" s="910"/>
      <c r="BZ101" s="910"/>
      <c r="CA101" s="910"/>
      <c r="CB101" s="910"/>
      <c r="CC101" s="910"/>
      <c r="CD101" s="910"/>
      <c r="CE101" s="910"/>
    </row>
    <row r="102" spans="1:83" s="739" customFormat="1" ht="12.5">
      <c r="A102" s="910"/>
      <c r="B102" s="910"/>
      <c r="C102" s="910"/>
      <c r="D102" s="910"/>
      <c r="E102" s="910"/>
      <c r="F102" s="910"/>
      <c r="G102" s="910"/>
      <c r="H102" s="910"/>
      <c r="I102" s="910"/>
      <c r="J102" s="910"/>
      <c r="K102" s="910"/>
      <c r="L102" s="910"/>
      <c r="M102" s="910"/>
      <c r="N102" s="910"/>
      <c r="O102" s="910"/>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910"/>
      <c r="AL102" s="910"/>
      <c r="AM102" s="910"/>
      <c r="AN102" s="910"/>
      <c r="AO102" s="910"/>
      <c r="AP102" s="910"/>
      <c r="AQ102" s="910"/>
      <c r="AR102" s="910"/>
      <c r="AS102" s="910"/>
      <c r="AT102" s="910"/>
      <c r="AU102" s="910"/>
      <c r="AV102" s="910"/>
      <c r="AW102" s="910"/>
      <c r="AX102" s="910"/>
      <c r="AY102" s="910"/>
      <c r="AZ102" s="910"/>
      <c r="BA102" s="910"/>
      <c r="BB102" s="910"/>
      <c r="BC102" s="910"/>
      <c r="BD102" s="910"/>
      <c r="BE102" s="910"/>
      <c r="BF102" s="910"/>
      <c r="BG102" s="910"/>
      <c r="BH102" s="910"/>
      <c r="BI102" s="910"/>
      <c r="BJ102" s="910"/>
      <c r="BK102" s="910"/>
      <c r="BL102" s="910"/>
      <c r="BM102" s="910"/>
      <c r="BN102" s="910"/>
      <c r="BO102" s="910"/>
      <c r="BP102" s="910"/>
      <c r="BQ102" s="910"/>
      <c r="BR102" s="910"/>
      <c r="BS102" s="910"/>
      <c r="BT102" s="910"/>
      <c r="BU102" s="910"/>
      <c r="BV102" s="910"/>
      <c r="BW102" s="910"/>
      <c r="BX102" s="910"/>
      <c r="BY102" s="910"/>
      <c r="BZ102" s="910"/>
      <c r="CA102" s="910"/>
      <c r="CB102" s="910"/>
      <c r="CC102" s="910"/>
      <c r="CD102" s="910"/>
      <c r="CE102" s="910"/>
    </row>
    <row r="103" spans="1:83" s="739" customFormat="1" ht="12.5">
      <c r="A103" s="910"/>
      <c r="B103" s="910"/>
      <c r="C103" s="910"/>
      <c r="D103" s="910"/>
      <c r="E103" s="910"/>
      <c r="F103" s="910"/>
      <c r="G103" s="910"/>
      <c r="H103" s="910"/>
      <c r="I103" s="910"/>
      <c r="J103" s="910"/>
      <c r="K103" s="910"/>
      <c r="L103" s="910"/>
      <c r="M103" s="910"/>
      <c r="N103" s="910"/>
      <c r="O103" s="910"/>
      <c r="P103" s="910"/>
      <c r="Q103" s="910"/>
      <c r="R103" s="910"/>
      <c r="S103" s="910"/>
      <c r="T103" s="910"/>
      <c r="U103" s="910"/>
      <c r="V103" s="910"/>
      <c r="W103" s="910"/>
      <c r="X103" s="910"/>
      <c r="Y103" s="910"/>
      <c r="Z103" s="910"/>
      <c r="AA103" s="910"/>
      <c r="AB103" s="910"/>
      <c r="AC103" s="910"/>
      <c r="AD103" s="910"/>
      <c r="AE103" s="910"/>
      <c r="AF103" s="910"/>
      <c r="AG103" s="910"/>
      <c r="AH103" s="910"/>
      <c r="AI103" s="910"/>
      <c r="AJ103" s="910"/>
      <c r="AK103" s="910"/>
      <c r="AL103" s="910"/>
      <c r="AM103" s="910"/>
      <c r="AN103" s="910"/>
      <c r="AO103" s="910"/>
      <c r="AP103" s="910"/>
      <c r="AQ103" s="910"/>
      <c r="AR103" s="910"/>
      <c r="AS103" s="910"/>
      <c r="AT103" s="910"/>
      <c r="AU103" s="910"/>
      <c r="AV103" s="910"/>
      <c r="AW103" s="910"/>
      <c r="AX103" s="910"/>
      <c r="AY103" s="910"/>
      <c r="AZ103" s="910"/>
      <c r="BA103" s="910"/>
      <c r="BB103" s="910"/>
      <c r="BC103" s="910"/>
      <c r="BD103" s="910"/>
      <c r="BE103" s="910"/>
      <c r="BF103" s="910"/>
      <c r="BG103" s="910"/>
      <c r="BH103" s="910"/>
      <c r="BI103" s="910"/>
      <c r="BJ103" s="910"/>
      <c r="BK103" s="910"/>
      <c r="BL103" s="910"/>
      <c r="BM103" s="910"/>
      <c r="BN103" s="910"/>
      <c r="BO103" s="910"/>
      <c r="BP103" s="910"/>
      <c r="BQ103" s="910"/>
      <c r="BR103" s="910"/>
      <c r="BS103" s="910"/>
      <c r="BT103" s="910"/>
      <c r="BU103" s="910"/>
      <c r="BV103" s="910"/>
      <c r="BW103" s="910"/>
      <c r="BX103" s="910"/>
      <c r="BY103" s="910"/>
      <c r="BZ103" s="910"/>
      <c r="CA103" s="910"/>
      <c r="CB103" s="910"/>
      <c r="CC103" s="910"/>
      <c r="CD103" s="910"/>
      <c r="CE103" s="910"/>
    </row>
    <row r="104" spans="1:83" s="739" customFormat="1" ht="12.5">
      <c r="A104" s="910"/>
      <c r="B104" s="910"/>
      <c r="C104" s="910"/>
      <c r="D104" s="910"/>
      <c r="E104" s="910"/>
      <c r="F104" s="910"/>
      <c r="G104" s="910"/>
      <c r="H104" s="910"/>
      <c r="I104" s="910"/>
      <c r="J104" s="910"/>
      <c r="K104" s="910"/>
      <c r="L104" s="910"/>
      <c r="M104" s="910"/>
      <c r="N104" s="910"/>
      <c r="O104" s="910"/>
      <c r="P104" s="910"/>
      <c r="Q104" s="910"/>
      <c r="R104" s="910"/>
      <c r="S104" s="910"/>
      <c r="T104" s="910"/>
      <c r="U104" s="910"/>
      <c r="V104" s="910"/>
      <c r="W104" s="910"/>
      <c r="X104" s="910"/>
      <c r="Y104" s="910"/>
      <c r="Z104" s="910"/>
      <c r="AA104" s="910"/>
      <c r="AB104" s="910"/>
      <c r="AC104" s="910"/>
      <c r="AD104" s="910"/>
      <c r="AE104" s="910"/>
      <c r="AF104" s="910"/>
      <c r="AG104" s="910"/>
      <c r="AH104" s="910"/>
      <c r="AI104" s="910"/>
      <c r="AJ104" s="910"/>
      <c r="AK104" s="910"/>
      <c r="AL104" s="910"/>
      <c r="AM104" s="910"/>
      <c r="AN104" s="910"/>
      <c r="AO104" s="910"/>
      <c r="AP104" s="910"/>
      <c r="AQ104" s="910"/>
      <c r="AR104" s="910"/>
      <c r="AS104" s="910"/>
      <c r="AT104" s="910"/>
      <c r="AU104" s="910"/>
      <c r="AV104" s="910"/>
      <c r="AW104" s="910"/>
      <c r="AX104" s="910"/>
      <c r="AY104" s="910"/>
      <c r="AZ104" s="910"/>
      <c r="BA104" s="910"/>
      <c r="BB104" s="910"/>
      <c r="BC104" s="910"/>
      <c r="BD104" s="910"/>
      <c r="BE104" s="910"/>
      <c r="BF104" s="910"/>
      <c r="BG104" s="910"/>
      <c r="BH104" s="910"/>
      <c r="BI104" s="910"/>
      <c r="BJ104" s="910"/>
      <c r="BK104" s="910"/>
      <c r="BL104" s="910"/>
      <c r="BM104" s="910"/>
      <c r="BN104" s="910"/>
      <c r="BO104" s="910"/>
      <c r="BP104" s="910"/>
      <c r="BQ104" s="910"/>
      <c r="BR104" s="910"/>
      <c r="BS104" s="910"/>
      <c r="BT104" s="910"/>
      <c r="BU104" s="910"/>
      <c r="BV104" s="910"/>
      <c r="BW104" s="910"/>
      <c r="BX104" s="910"/>
      <c r="BY104" s="910"/>
      <c r="BZ104" s="910"/>
      <c r="CA104" s="910"/>
      <c r="CB104" s="910"/>
      <c r="CC104" s="910"/>
      <c r="CD104" s="910"/>
      <c r="CE104" s="910"/>
    </row>
    <row r="105" spans="1:83" s="739" customFormat="1" ht="12.5">
      <c r="A105" s="910"/>
      <c r="B105" s="910"/>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c r="AK105" s="910"/>
      <c r="AL105" s="910"/>
      <c r="AM105" s="910"/>
      <c r="AN105" s="910"/>
      <c r="AO105" s="910"/>
      <c r="AP105" s="910"/>
      <c r="AQ105" s="910"/>
      <c r="AR105" s="910"/>
      <c r="AS105" s="910"/>
      <c r="AT105" s="910"/>
      <c r="AU105" s="910"/>
      <c r="AV105" s="910"/>
      <c r="AW105" s="910"/>
      <c r="AX105" s="910"/>
      <c r="AY105" s="910"/>
      <c r="AZ105" s="910"/>
      <c r="BA105" s="910"/>
      <c r="BB105" s="910"/>
      <c r="BC105" s="910"/>
      <c r="BD105" s="910"/>
      <c r="BE105" s="910"/>
      <c r="BF105" s="910"/>
      <c r="BG105" s="910"/>
      <c r="BH105" s="910"/>
      <c r="BI105" s="910"/>
      <c r="BJ105" s="910"/>
      <c r="BK105" s="910"/>
      <c r="BL105" s="910"/>
      <c r="BM105" s="910"/>
      <c r="BN105" s="910"/>
      <c r="BO105" s="910"/>
      <c r="BP105" s="910"/>
      <c r="BQ105" s="910"/>
      <c r="BR105" s="910"/>
      <c r="BS105" s="910"/>
      <c r="BT105" s="910"/>
      <c r="BU105" s="910"/>
      <c r="BV105" s="910"/>
      <c r="BW105" s="910"/>
      <c r="BX105" s="910"/>
      <c r="BY105" s="910"/>
      <c r="BZ105" s="910"/>
      <c r="CA105" s="910"/>
      <c r="CB105" s="910"/>
      <c r="CC105" s="910"/>
      <c r="CD105" s="910"/>
      <c r="CE105" s="910"/>
    </row>
    <row r="106" spans="1:83" s="739" customFormat="1" ht="12.5">
      <c r="A106" s="910"/>
      <c r="B106" s="910"/>
      <c r="C106" s="910"/>
      <c r="D106" s="910"/>
      <c r="E106" s="910"/>
      <c r="F106" s="910"/>
      <c r="G106" s="910"/>
      <c r="H106" s="910"/>
      <c r="I106" s="910"/>
      <c r="J106" s="910"/>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c r="AK106" s="910"/>
      <c r="AL106" s="910"/>
      <c r="AM106" s="910"/>
      <c r="AN106" s="910"/>
      <c r="AO106" s="910"/>
      <c r="AP106" s="910"/>
      <c r="AQ106" s="910"/>
      <c r="AR106" s="910"/>
      <c r="AS106" s="910"/>
      <c r="AT106" s="910"/>
      <c r="AU106" s="910"/>
      <c r="AV106" s="910"/>
      <c r="AW106" s="910"/>
      <c r="AX106" s="910"/>
      <c r="AY106" s="910"/>
      <c r="AZ106" s="910"/>
      <c r="BA106" s="910"/>
      <c r="BB106" s="910"/>
      <c r="BC106" s="910"/>
      <c r="BD106" s="910"/>
      <c r="BE106" s="910"/>
      <c r="BF106" s="910"/>
      <c r="BG106" s="910"/>
      <c r="BH106" s="910"/>
      <c r="BI106" s="910"/>
      <c r="BJ106" s="910"/>
      <c r="BK106" s="910"/>
      <c r="BL106" s="910"/>
      <c r="BM106" s="910"/>
      <c r="BN106" s="910"/>
      <c r="BO106" s="910"/>
      <c r="BP106" s="910"/>
      <c r="BQ106" s="910"/>
      <c r="BR106" s="910"/>
      <c r="BS106" s="910"/>
      <c r="BT106" s="910"/>
      <c r="BU106" s="910"/>
      <c r="BV106" s="910"/>
      <c r="BW106" s="910"/>
      <c r="BX106" s="910"/>
      <c r="BY106" s="910"/>
      <c r="BZ106" s="910"/>
      <c r="CA106" s="910"/>
      <c r="CB106" s="910"/>
      <c r="CC106" s="910"/>
      <c r="CD106" s="910"/>
      <c r="CE106" s="910"/>
    </row>
    <row r="107" spans="1:83" s="739" customFormat="1" ht="12.5">
      <c r="A107" s="910"/>
      <c r="B107" s="910"/>
      <c r="C107" s="910"/>
      <c r="D107" s="910"/>
      <c r="E107" s="910"/>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0"/>
      <c r="AK107" s="910"/>
      <c r="AL107" s="910"/>
      <c r="AM107" s="910"/>
      <c r="AN107" s="910"/>
      <c r="AO107" s="910"/>
      <c r="AP107" s="910"/>
      <c r="AQ107" s="910"/>
      <c r="AR107" s="910"/>
      <c r="AS107" s="910"/>
      <c r="AT107" s="910"/>
      <c r="AU107" s="910"/>
      <c r="AV107" s="910"/>
      <c r="AW107" s="910"/>
      <c r="AX107" s="910"/>
      <c r="AY107" s="910"/>
      <c r="AZ107" s="910"/>
      <c r="BA107" s="910"/>
      <c r="BB107" s="910"/>
      <c r="BC107" s="910"/>
      <c r="BD107" s="910"/>
      <c r="BE107" s="910"/>
      <c r="BF107" s="910"/>
      <c r="BG107" s="910"/>
      <c r="BH107" s="910"/>
      <c r="BI107" s="910"/>
      <c r="BJ107" s="910"/>
      <c r="BK107" s="910"/>
      <c r="BL107" s="910"/>
      <c r="BM107" s="910"/>
      <c r="BN107" s="910"/>
      <c r="BO107" s="910"/>
      <c r="BP107" s="910"/>
      <c r="BQ107" s="910"/>
      <c r="BR107" s="910"/>
      <c r="BS107" s="910"/>
      <c r="BT107" s="910"/>
      <c r="BU107" s="910"/>
      <c r="BV107" s="910"/>
      <c r="BW107" s="910"/>
      <c r="BX107" s="910"/>
      <c r="BY107" s="910"/>
      <c r="BZ107" s="910"/>
      <c r="CA107" s="910"/>
      <c r="CB107" s="910"/>
      <c r="CC107" s="910"/>
      <c r="CD107" s="910"/>
      <c r="CE107" s="910"/>
    </row>
    <row r="108" spans="1:83" s="739" customFormat="1" ht="12.5">
      <c r="A108" s="910"/>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row>
    <row r="109" spans="1:83" s="739" customFormat="1" ht="12.5">
      <c r="A109" s="910"/>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0"/>
      <c r="AA109" s="910"/>
      <c r="AB109" s="910"/>
      <c r="AC109" s="910"/>
      <c r="AD109" s="910"/>
      <c r="AE109" s="910"/>
      <c r="AF109" s="910"/>
      <c r="AG109" s="910"/>
      <c r="AH109" s="910"/>
      <c r="AI109" s="910"/>
      <c r="AJ109" s="910"/>
      <c r="AK109" s="910"/>
      <c r="AL109" s="910"/>
      <c r="AM109" s="910"/>
      <c r="AN109" s="910"/>
      <c r="AO109" s="910"/>
      <c r="AP109" s="910"/>
      <c r="AQ109" s="910"/>
      <c r="AR109" s="910"/>
      <c r="AS109" s="910"/>
      <c r="AT109" s="910"/>
      <c r="AU109" s="910"/>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0"/>
      <c r="BQ109" s="910"/>
      <c r="BR109" s="910"/>
      <c r="BS109" s="910"/>
      <c r="BT109" s="910"/>
      <c r="BU109" s="910"/>
      <c r="BV109" s="910"/>
      <c r="BW109" s="910"/>
      <c r="BX109" s="910"/>
      <c r="BY109" s="910"/>
      <c r="BZ109" s="910"/>
      <c r="CA109" s="910"/>
      <c r="CB109" s="910"/>
      <c r="CC109" s="910"/>
      <c r="CD109" s="910"/>
      <c r="CE109" s="910"/>
    </row>
    <row r="110" spans="1:83" s="739" customFormat="1" ht="12.5">
      <c r="A110" s="910"/>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0"/>
      <c r="AO110" s="910"/>
      <c r="AP110" s="910"/>
      <c r="AQ110" s="910"/>
      <c r="AR110" s="910"/>
      <c r="AS110" s="910"/>
      <c r="AT110" s="910"/>
      <c r="AU110" s="910"/>
      <c r="AV110" s="910"/>
      <c r="AW110" s="910"/>
      <c r="AX110" s="910"/>
      <c r="AY110" s="910"/>
      <c r="AZ110" s="910"/>
      <c r="BA110" s="910"/>
      <c r="BB110" s="910"/>
      <c r="BC110" s="910"/>
      <c r="BD110" s="910"/>
      <c r="BE110" s="910"/>
      <c r="BF110" s="910"/>
      <c r="BG110" s="910"/>
      <c r="BH110" s="910"/>
      <c r="BI110" s="910"/>
      <c r="BJ110" s="910"/>
      <c r="BK110" s="910"/>
      <c r="BL110" s="910"/>
      <c r="BM110" s="910"/>
      <c r="BN110" s="910"/>
      <c r="BO110" s="910"/>
      <c r="BP110" s="910"/>
      <c r="BQ110" s="910"/>
      <c r="BR110" s="910"/>
      <c r="BS110" s="910"/>
      <c r="BT110" s="910"/>
      <c r="BU110" s="910"/>
      <c r="BV110" s="910"/>
      <c r="BW110" s="910"/>
      <c r="BX110" s="910"/>
      <c r="BY110" s="910"/>
      <c r="BZ110" s="910"/>
      <c r="CA110" s="910"/>
      <c r="CB110" s="910"/>
      <c r="CC110" s="910"/>
      <c r="CD110" s="910"/>
      <c r="CE110" s="910"/>
    </row>
    <row r="111" spans="1:83" s="739" customFormat="1" ht="12.5">
      <c r="A111" s="910"/>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0"/>
      <c r="AO111" s="910"/>
      <c r="AP111" s="910"/>
      <c r="AQ111" s="910"/>
      <c r="AR111" s="910"/>
      <c r="AS111" s="910"/>
      <c r="AT111" s="910"/>
      <c r="AU111" s="910"/>
      <c r="AV111" s="910"/>
      <c r="AW111" s="910"/>
      <c r="AX111" s="910"/>
      <c r="AY111" s="910"/>
      <c r="AZ111" s="910"/>
      <c r="BA111" s="910"/>
      <c r="BB111" s="910"/>
      <c r="BC111" s="910"/>
      <c r="BD111" s="910"/>
      <c r="BE111" s="910"/>
      <c r="BF111" s="910"/>
      <c r="BG111" s="910"/>
      <c r="BH111" s="910"/>
      <c r="BI111" s="910"/>
      <c r="BJ111" s="910"/>
      <c r="BK111" s="910"/>
      <c r="BL111" s="910"/>
      <c r="BM111" s="910"/>
      <c r="BN111" s="910"/>
      <c r="BO111" s="910"/>
      <c r="BP111" s="910"/>
      <c r="BQ111" s="910"/>
      <c r="BR111" s="910"/>
      <c r="BS111" s="910"/>
      <c r="BT111" s="910"/>
      <c r="BU111" s="910"/>
      <c r="BV111" s="910"/>
      <c r="BW111" s="910"/>
      <c r="BX111" s="910"/>
      <c r="BY111" s="910"/>
      <c r="BZ111" s="910"/>
      <c r="CA111" s="910"/>
      <c r="CB111" s="910"/>
      <c r="CC111" s="910"/>
      <c r="CD111" s="910"/>
      <c r="CE111" s="910"/>
    </row>
    <row r="112" spans="1:83" s="739" customFormat="1" ht="12.5">
      <c r="A112" s="910"/>
      <c r="B112" s="910"/>
      <c r="C112" s="910"/>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0"/>
      <c r="AO112" s="910"/>
      <c r="AP112" s="910"/>
      <c r="AQ112" s="910"/>
      <c r="AR112" s="910"/>
      <c r="AS112" s="910"/>
      <c r="AT112" s="910"/>
      <c r="AU112" s="910"/>
      <c r="AV112" s="910"/>
      <c r="AW112" s="910"/>
      <c r="AX112" s="910"/>
      <c r="AY112" s="910"/>
      <c r="AZ112" s="910"/>
      <c r="BA112" s="910"/>
      <c r="BB112" s="910"/>
      <c r="BC112" s="910"/>
      <c r="BD112" s="910"/>
      <c r="BE112" s="910"/>
      <c r="BF112" s="910"/>
      <c r="BG112" s="910"/>
      <c r="BH112" s="910"/>
      <c r="BI112" s="910"/>
      <c r="BJ112" s="910"/>
      <c r="BK112" s="910"/>
      <c r="BL112" s="910"/>
      <c r="BM112" s="910"/>
      <c r="BN112" s="910"/>
      <c r="BO112" s="910"/>
      <c r="BP112" s="910"/>
      <c r="BQ112" s="910"/>
      <c r="BR112" s="910"/>
      <c r="BS112" s="910"/>
      <c r="BT112" s="910"/>
      <c r="BU112" s="910"/>
      <c r="BV112" s="910"/>
      <c r="BW112" s="910"/>
      <c r="BX112" s="910"/>
      <c r="BY112" s="910"/>
      <c r="BZ112" s="910"/>
      <c r="CA112" s="910"/>
      <c r="CB112" s="910"/>
      <c r="CC112" s="910"/>
      <c r="CD112" s="910"/>
      <c r="CE112" s="910"/>
    </row>
    <row r="113" spans="1:83" s="739" customFormat="1" ht="12.5">
      <c r="A113" s="910"/>
      <c r="B113" s="910"/>
      <c r="C113" s="910"/>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0"/>
      <c r="AO113" s="910"/>
      <c r="AP113" s="910"/>
      <c r="AQ113" s="910"/>
      <c r="AR113" s="910"/>
      <c r="AS113" s="910"/>
      <c r="AT113" s="910"/>
      <c r="AU113" s="910"/>
      <c r="AV113" s="910"/>
      <c r="AW113" s="910"/>
      <c r="AX113" s="910"/>
      <c r="AY113" s="910"/>
      <c r="AZ113" s="910"/>
      <c r="BA113" s="910"/>
      <c r="BB113" s="910"/>
      <c r="BC113" s="910"/>
      <c r="BD113" s="910"/>
      <c r="BE113" s="910"/>
      <c r="BF113" s="910"/>
      <c r="BG113" s="910"/>
      <c r="BH113" s="910"/>
      <c r="BI113" s="910"/>
      <c r="BJ113" s="910"/>
      <c r="BK113" s="910"/>
      <c r="BL113" s="910"/>
      <c r="BM113" s="910"/>
      <c r="BN113" s="910"/>
      <c r="BO113" s="910"/>
      <c r="BP113" s="910"/>
      <c r="BQ113" s="910"/>
      <c r="BR113" s="910"/>
      <c r="BS113" s="910"/>
      <c r="BT113" s="910"/>
      <c r="BU113" s="910"/>
      <c r="BV113" s="910"/>
      <c r="BW113" s="910"/>
      <c r="BX113" s="910"/>
      <c r="BY113" s="910"/>
      <c r="BZ113" s="910"/>
      <c r="CA113" s="910"/>
      <c r="CB113" s="910"/>
      <c r="CC113" s="910"/>
      <c r="CD113" s="910"/>
      <c r="CE113" s="910"/>
    </row>
    <row r="114" spans="1:83" s="739" customFormat="1" ht="12.5">
      <c r="A114" s="910"/>
      <c r="B114" s="910"/>
      <c r="C114" s="910"/>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0"/>
      <c r="AA114" s="910"/>
      <c r="AB114" s="910"/>
      <c r="AC114" s="910"/>
      <c r="AD114" s="910"/>
      <c r="AE114" s="910"/>
      <c r="AF114" s="910"/>
      <c r="AG114" s="910"/>
      <c r="AH114" s="910"/>
      <c r="AI114" s="910"/>
      <c r="AJ114" s="910"/>
      <c r="AK114" s="910"/>
      <c r="AL114" s="910"/>
      <c r="AM114" s="910"/>
      <c r="AN114" s="910"/>
      <c r="AO114" s="910"/>
      <c r="AP114" s="910"/>
      <c r="AQ114" s="910"/>
      <c r="AR114" s="910"/>
      <c r="AS114" s="910"/>
      <c r="AT114" s="910"/>
      <c r="AU114" s="910"/>
      <c r="AV114" s="910"/>
      <c r="AW114" s="910"/>
      <c r="AX114" s="910"/>
      <c r="AY114" s="910"/>
      <c r="AZ114" s="910"/>
      <c r="BA114" s="910"/>
      <c r="BB114" s="910"/>
      <c r="BC114" s="910"/>
      <c r="BD114" s="910"/>
      <c r="BE114" s="910"/>
      <c r="BF114" s="910"/>
      <c r="BG114" s="910"/>
      <c r="BH114" s="910"/>
      <c r="BI114" s="910"/>
      <c r="BJ114" s="910"/>
      <c r="BK114" s="910"/>
      <c r="BL114" s="910"/>
      <c r="BM114" s="910"/>
      <c r="BN114" s="910"/>
      <c r="BO114" s="910"/>
      <c r="BP114" s="910"/>
      <c r="BQ114" s="910"/>
      <c r="BR114" s="910"/>
      <c r="BS114" s="910"/>
      <c r="BT114" s="910"/>
      <c r="BU114" s="910"/>
      <c r="BV114" s="910"/>
      <c r="BW114" s="910"/>
      <c r="BX114" s="910"/>
      <c r="BY114" s="910"/>
      <c r="BZ114" s="910"/>
      <c r="CA114" s="910"/>
      <c r="CB114" s="910"/>
      <c r="CC114" s="910"/>
      <c r="CD114" s="910"/>
      <c r="CE114" s="910"/>
    </row>
    <row r="115" spans="1:83" s="739" customFormat="1" ht="12.5">
      <c r="A115" s="910"/>
      <c r="B115" s="910"/>
      <c r="C115" s="910"/>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0"/>
      <c r="AA115" s="910"/>
      <c r="AB115" s="910"/>
      <c r="AC115" s="910"/>
      <c r="AD115" s="910"/>
      <c r="AE115" s="910"/>
      <c r="AF115" s="910"/>
      <c r="AG115" s="910"/>
      <c r="AH115" s="910"/>
      <c r="AI115" s="910"/>
      <c r="AJ115" s="910"/>
      <c r="AK115" s="910"/>
      <c r="AL115" s="910"/>
      <c r="AM115" s="910"/>
      <c r="AN115" s="910"/>
      <c r="AO115" s="910"/>
      <c r="AP115" s="910"/>
      <c r="AQ115" s="910"/>
      <c r="AR115" s="910"/>
      <c r="AS115" s="910"/>
      <c r="AT115" s="910"/>
      <c r="AU115" s="910"/>
      <c r="AV115" s="910"/>
      <c r="AW115" s="910"/>
      <c r="AX115" s="910"/>
      <c r="AY115" s="910"/>
      <c r="AZ115" s="910"/>
      <c r="BA115" s="910"/>
      <c r="BB115" s="910"/>
      <c r="BC115" s="910"/>
      <c r="BD115" s="910"/>
      <c r="BE115" s="910"/>
      <c r="BF115" s="910"/>
      <c r="BG115" s="910"/>
      <c r="BH115" s="910"/>
      <c r="BI115" s="910"/>
      <c r="BJ115" s="910"/>
      <c r="BK115" s="910"/>
      <c r="BL115" s="910"/>
      <c r="BM115" s="910"/>
      <c r="BN115" s="910"/>
      <c r="BO115" s="910"/>
      <c r="BP115" s="910"/>
      <c r="BQ115" s="910"/>
      <c r="BR115" s="910"/>
      <c r="BS115" s="910"/>
      <c r="BT115" s="910"/>
      <c r="BU115" s="910"/>
      <c r="BV115" s="910"/>
      <c r="BW115" s="910"/>
      <c r="BX115" s="910"/>
      <c r="BY115" s="910"/>
      <c r="BZ115" s="910"/>
      <c r="CA115" s="910"/>
      <c r="CB115" s="910"/>
      <c r="CC115" s="910"/>
      <c r="CD115" s="910"/>
      <c r="CE115" s="910"/>
    </row>
    <row r="116" spans="1:83" s="739" customFormat="1" ht="12.5">
      <c r="A116" s="910"/>
      <c r="B116" s="910"/>
      <c r="C116" s="910"/>
      <c r="D116" s="910"/>
      <c r="E116" s="910"/>
      <c r="F116" s="910"/>
      <c r="G116" s="910"/>
      <c r="H116" s="910"/>
      <c r="I116" s="910"/>
      <c r="J116" s="910"/>
      <c r="K116" s="910"/>
      <c r="L116" s="910"/>
      <c r="M116" s="910"/>
      <c r="N116" s="910"/>
      <c r="O116" s="910"/>
      <c r="P116" s="910"/>
      <c r="Q116" s="910"/>
      <c r="R116" s="910"/>
      <c r="S116" s="910"/>
      <c r="T116" s="910"/>
      <c r="U116" s="910"/>
      <c r="V116" s="910"/>
      <c r="W116" s="910"/>
      <c r="X116" s="910"/>
      <c r="Y116" s="910"/>
      <c r="Z116" s="910"/>
      <c r="AA116" s="910"/>
      <c r="AB116" s="910"/>
      <c r="AC116" s="910"/>
      <c r="AD116" s="910"/>
      <c r="AE116" s="910"/>
      <c r="AF116" s="910"/>
      <c r="AG116" s="910"/>
      <c r="AH116" s="910"/>
      <c r="AI116" s="910"/>
      <c r="AJ116" s="910"/>
      <c r="AK116" s="910"/>
      <c r="AL116" s="910"/>
      <c r="AM116" s="910"/>
      <c r="AN116" s="910"/>
      <c r="AO116" s="910"/>
      <c r="AP116" s="910"/>
      <c r="AQ116" s="910"/>
      <c r="AR116" s="910"/>
      <c r="AS116" s="910"/>
      <c r="AT116" s="910"/>
      <c r="AU116" s="910"/>
      <c r="AV116" s="910"/>
      <c r="AW116" s="910"/>
      <c r="AX116" s="910"/>
      <c r="AY116" s="910"/>
      <c r="AZ116" s="910"/>
      <c r="BA116" s="910"/>
      <c r="BB116" s="910"/>
      <c r="BC116" s="910"/>
      <c r="BD116" s="910"/>
      <c r="BE116" s="910"/>
      <c r="BF116" s="910"/>
      <c r="BG116" s="910"/>
      <c r="BH116" s="910"/>
      <c r="BI116" s="910"/>
      <c r="BJ116" s="910"/>
      <c r="BK116" s="910"/>
      <c r="BL116" s="910"/>
      <c r="BM116" s="910"/>
      <c r="BN116" s="910"/>
      <c r="BO116" s="910"/>
      <c r="BP116" s="910"/>
      <c r="BQ116" s="910"/>
      <c r="BR116" s="910"/>
      <c r="BS116" s="910"/>
      <c r="BT116" s="910"/>
      <c r="BU116" s="910"/>
      <c r="BV116" s="910"/>
      <c r="BW116" s="910"/>
      <c r="BX116" s="910"/>
      <c r="BY116" s="910"/>
      <c r="BZ116" s="910"/>
      <c r="CA116" s="910"/>
      <c r="CB116" s="910"/>
      <c r="CC116" s="910"/>
      <c r="CD116" s="910"/>
      <c r="CE116" s="910"/>
    </row>
    <row r="117" spans="1:83" s="739" customFormat="1" ht="12.5">
      <c r="A117" s="910"/>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910"/>
      <c r="Z117" s="910"/>
      <c r="AA117" s="910"/>
      <c r="AB117" s="910"/>
      <c r="AC117" s="910"/>
      <c r="AD117" s="910"/>
      <c r="AE117" s="910"/>
      <c r="AF117" s="910"/>
      <c r="AG117" s="910"/>
      <c r="AH117" s="910"/>
      <c r="AI117" s="910"/>
      <c r="AJ117" s="910"/>
      <c r="AK117" s="910"/>
      <c r="AL117" s="910"/>
      <c r="AM117" s="910"/>
      <c r="AN117" s="910"/>
      <c r="AO117" s="910"/>
      <c r="AP117" s="910"/>
      <c r="AQ117" s="910"/>
      <c r="AR117" s="910"/>
      <c r="AS117" s="910"/>
      <c r="AT117" s="910"/>
      <c r="AU117" s="910"/>
      <c r="AV117" s="910"/>
      <c r="AW117" s="910"/>
      <c r="AX117" s="910"/>
      <c r="AY117" s="910"/>
      <c r="AZ117" s="910"/>
      <c r="BA117" s="910"/>
      <c r="BB117" s="910"/>
      <c r="BC117" s="910"/>
      <c r="BD117" s="910"/>
      <c r="BE117" s="910"/>
      <c r="BF117" s="910"/>
      <c r="BG117" s="910"/>
      <c r="BH117" s="910"/>
      <c r="BI117" s="910"/>
      <c r="BJ117" s="910"/>
      <c r="BK117" s="910"/>
      <c r="BL117" s="910"/>
      <c r="BM117" s="910"/>
      <c r="BN117" s="910"/>
      <c r="BO117" s="910"/>
      <c r="BP117" s="910"/>
      <c r="BQ117" s="910"/>
      <c r="BR117" s="910"/>
      <c r="BS117" s="910"/>
      <c r="BT117" s="910"/>
      <c r="BU117" s="910"/>
      <c r="BV117" s="910"/>
      <c r="BW117" s="910"/>
      <c r="BX117" s="910"/>
      <c r="BY117" s="910"/>
      <c r="BZ117" s="910"/>
      <c r="CA117" s="910"/>
      <c r="CB117" s="910"/>
      <c r="CC117" s="910"/>
      <c r="CD117" s="910"/>
      <c r="CE117" s="910"/>
    </row>
    <row r="118" spans="1:83" s="739" customFormat="1" ht="12.5">
      <c r="A118" s="910"/>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0"/>
      <c r="AO118" s="910"/>
      <c r="AP118" s="910"/>
      <c r="AQ118" s="910"/>
      <c r="AR118" s="910"/>
      <c r="AS118" s="910"/>
      <c r="AT118" s="910"/>
      <c r="AU118" s="910"/>
      <c r="AV118" s="910"/>
      <c r="AW118" s="910"/>
      <c r="AX118" s="910"/>
      <c r="AY118" s="910"/>
      <c r="AZ118" s="910"/>
      <c r="BA118" s="910"/>
      <c r="BB118" s="910"/>
      <c r="BC118" s="910"/>
      <c r="BD118" s="910"/>
      <c r="BE118" s="910"/>
      <c r="BF118" s="910"/>
      <c r="BG118" s="910"/>
      <c r="BH118" s="910"/>
      <c r="BI118" s="910"/>
      <c r="BJ118" s="910"/>
      <c r="BK118" s="910"/>
      <c r="BL118" s="910"/>
      <c r="BM118" s="910"/>
      <c r="BN118" s="910"/>
      <c r="BO118" s="910"/>
      <c r="BP118" s="910"/>
      <c r="BQ118" s="910"/>
      <c r="BR118" s="910"/>
      <c r="BS118" s="910"/>
      <c r="BT118" s="910"/>
      <c r="BU118" s="910"/>
      <c r="BV118" s="910"/>
      <c r="BW118" s="910"/>
      <c r="BX118" s="910"/>
      <c r="BY118" s="910"/>
      <c r="BZ118" s="910"/>
      <c r="CA118" s="910"/>
      <c r="CB118" s="910"/>
      <c r="CC118" s="910"/>
      <c r="CD118" s="910"/>
      <c r="CE118" s="910"/>
    </row>
    <row r="119" spans="1:83" s="739" customFormat="1" ht="12.5">
      <c r="A119" s="910"/>
      <c r="B119" s="910"/>
      <c r="C119" s="910"/>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0"/>
      <c r="AO119" s="910"/>
      <c r="AP119" s="910"/>
      <c r="AQ119" s="910"/>
      <c r="AR119" s="910"/>
      <c r="AS119" s="910"/>
      <c r="AT119" s="910"/>
      <c r="AU119" s="910"/>
      <c r="AV119" s="910"/>
      <c r="AW119" s="910"/>
      <c r="AX119" s="910"/>
      <c r="AY119" s="910"/>
      <c r="AZ119" s="910"/>
      <c r="BA119" s="910"/>
      <c r="BB119" s="910"/>
      <c r="BC119" s="910"/>
      <c r="BD119" s="910"/>
      <c r="BE119" s="910"/>
      <c r="BF119" s="910"/>
      <c r="BG119" s="910"/>
      <c r="BH119" s="910"/>
      <c r="BI119" s="910"/>
      <c r="BJ119" s="910"/>
      <c r="BK119" s="910"/>
      <c r="BL119" s="910"/>
      <c r="BM119" s="910"/>
      <c r="BN119" s="910"/>
      <c r="BO119" s="910"/>
      <c r="BP119" s="910"/>
      <c r="BQ119" s="910"/>
      <c r="BR119" s="910"/>
      <c r="BS119" s="910"/>
      <c r="BT119" s="910"/>
      <c r="BU119" s="910"/>
      <c r="BV119" s="910"/>
      <c r="BW119" s="910"/>
      <c r="BX119" s="910"/>
      <c r="BY119" s="910"/>
      <c r="BZ119" s="910"/>
      <c r="CA119" s="910"/>
      <c r="CB119" s="910"/>
      <c r="CC119" s="910"/>
      <c r="CD119" s="910"/>
      <c r="CE119" s="910"/>
    </row>
    <row r="120" spans="1:83" s="739" customFormat="1" ht="12.5">
      <c r="A120" s="910"/>
      <c r="B120" s="910"/>
      <c r="C120" s="910"/>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0"/>
      <c r="AO120" s="910"/>
      <c r="AP120" s="910"/>
      <c r="AQ120" s="910"/>
      <c r="AR120" s="910"/>
      <c r="AS120" s="910"/>
      <c r="AT120" s="910"/>
      <c r="AU120" s="910"/>
      <c r="AV120" s="910"/>
      <c r="AW120" s="910"/>
      <c r="AX120" s="910"/>
      <c r="AY120" s="910"/>
      <c r="AZ120" s="910"/>
      <c r="BA120" s="910"/>
      <c r="BB120" s="910"/>
      <c r="BC120" s="910"/>
      <c r="BD120" s="910"/>
      <c r="BE120" s="910"/>
      <c r="BF120" s="910"/>
      <c r="BG120" s="910"/>
      <c r="BH120" s="910"/>
      <c r="BI120" s="910"/>
      <c r="BJ120" s="910"/>
      <c r="BK120" s="910"/>
      <c r="BL120" s="910"/>
      <c r="BM120" s="910"/>
      <c r="BN120" s="910"/>
      <c r="BO120" s="910"/>
      <c r="BP120" s="910"/>
      <c r="BQ120" s="910"/>
      <c r="BR120" s="910"/>
      <c r="BS120" s="910"/>
      <c r="BT120" s="910"/>
      <c r="BU120" s="910"/>
      <c r="BV120" s="910"/>
      <c r="BW120" s="910"/>
      <c r="BX120" s="910"/>
      <c r="BY120" s="910"/>
      <c r="BZ120" s="910"/>
      <c r="CA120" s="910"/>
      <c r="CB120" s="910"/>
      <c r="CC120" s="910"/>
      <c r="CD120" s="910"/>
      <c r="CE120" s="910"/>
    </row>
    <row r="121" spans="1:83" s="739" customFormat="1" ht="12.5">
      <c r="A121" s="910"/>
      <c r="B121" s="910"/>
      <c r="C121" s="910"/>
      <c r="D121" s="910"/>
      <c r="E121" s="910"/>
      <c r="F121" s="910"/>
      <c r="G121" s="910"/>
      <c r="H121" s="910"/>
      <c r="I121" s="910"/>
      <c r="J121" s="910"/>
      <c r="K121" s="910"/>
      <c r="L121" s="910"/>
      <c r="M121" s="910"/>
      <c r="N121" s="910"/>
      <c r="O121" s="910"/>
      <c r="P121" s="910"/>
      <c r="Q121" s="910"/>
      <c r="R121" s="910"/>
      <c r="S121" s="910"/>
      <c r="T121" s="910"/>
      <c r="U121" s="910"/>
      <c r="V121" s="910"/>
      <c r="W121" s="910"/>
      <c r="X121" s="910"/>
      <c r="Y121" s="910"/>
      <c r="Z121" s="910"/>
      <c r="AA121" s="910"/>
      <c r="AB121" s="910"/>
      <c r="AC121" s="910"/>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0"/>
      <c r="AY121" s="910"/>
      <c r="AZ121" s="910"/>
      <c r="BA121" s="910"/>
      <c r="BB121" s="910"/>
      <c r="BC121" s="910"/>
      <c r="BD121" s="910"/>
      <c r="BE121" s="910"/>
      <c r="BF121" s="910"/>
      <c r="BG121" s="910"/>
      <c r="BH121" s="910"/>
      <c r="BI121" s="910"/>
      <c r="BJ121" s="910"/>
      <c r="BK121" s="910"/>
      <c r="BL121" s="910"/>
      <c r="BM121" s="910"/>
      <c r="BN121" s="910"/>
      <c r="BO121" s="910"/>
      <c r="BP121" s="910"/>
      <c r="BQ121" s="910"/>
      <c r="BR121" s="910"/>
      <c r="BS121" s="910"/>
      <c r="BT121" s="910"/>
      <c r="BU121" s="910"/>
      <c r="BV121" s="910"/>
      <c r="BW121" s="910"/>
      <c r="BX121" s="910"/>
      <c r="BY121" s="910"/>
      <c r="BZ121" s="910"/>
      <c r="CA121" s="910"/>
      <c r="CB121" s="910"/>
      <c r="CC121" s="910"/>
      <c r="CD121" s="910"/>
      <c r="CE121" s="910"/>
    </row>
    <row r="122" spans="1:83" s="739" customFormat="1" ht="12.5">
      <c r="A122" s="910"/>
      <c r="B122" s="910"/>
      <c r="C122" s="910"/>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0"/>
      <c r="AA122" s="910"/>
      <c r="AB122" s="910"/>
      <c r="AC122" s="910"/>
      <c r="AD122" s="910"/>
      <c r="AE122" s="910"/>
      <c r="AF122" s="910"/>
      <c r="AG122" s="910"/>
      <c r="AH122" s="910"/>
      <c r="AI122" s="910"/>
      <c r="AJ122" s="910"/>
      <c r="AK122" s="910"/>
      <c r="AL122" s="910"/>
      <c r="AM122" s="910"/>
      <c r="AN122" s="910"/>
      <c r="AO122" s="910"/>
      <c r="AP122" s="910"/>
      <c r="AQ122" s="910"/>
      <c r="AR122" s="910"/>
      <c r="AS122" s="910"/>
      <c r="AT122" s="910"/>
      <c r="AU122" s="910"/>
      <c r="AV122" s="910"/>
      <c r="AW122" s="910"/>
      <c r="AX122" s="910"/>
      <c r="AY122" s="910"/>
      <c r="AZ122" s="910"/>
      <c r="BA122" s="910"/>
      <c r="BB122" s="910"/>
      <c r="BC122" s="910"/>
      <c r="BD122" s="910"/>
      <c r="BE122" s="910"/>
      <c r="BF122" s="910"/>
      <c r="BG122" s="910"/>
      <c r="BH122" s="910"/>
      <c r="BI122" s="910"/>
      <c r="BJ122" s="910"/>
      <c r="BK122" s="910"/>
      <c r="BL122" s="910"/>
      <c r="BM122" s="910"/>
      <c r="BN122" s="910"/>
      <c r="BO122" s="910"/>
      <c r="BP122" s="910"/>
      <c r="BQ122" s="910"/>
      <c r="BR122" s="910"/>
      <c r="BS122" s="910"/>
      <c r="BT122" s="910"/>
      <c r="BU122" s="910"/>
      <c r="BV122" s="910"/>
      <c r="BW122" s="910"/>
      <c r="BX122" s="910"/>
      <c r="BY122" s="910"/>
      <c r="BZ122" s="910"/>
      <c r="CA122" s="910"/>
      <c r="CB122" s="910"/>
      <c r="CC122" s="910"/>
      <c r="CD122" s="910"/>
      <c r="CE122" s="910"/>
    </row>
    <row r="123" spans="1:83" s="739" customFormat="1" ht="12.5">
      <c r="A123" s="910"/>
      <c r="B123" s="910"/>
      <c r="C123" s="910"/>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0"/>
      <c r="AA123" s="910"/>
      <c r="AB123" s="910"/>
      <c r="AC123" s="910"/>
      <c r="AD123" s="910"/>
      <c r="AE123" s="910"/>
      <c r="AF123" s="910"/>
      <c r="AG123" s="910"/>
      <c r="AH123" s="910"/>
      <c r="AI123" s="910"/>
      <c r="AJ123" s="910"/>
      <c r="AK123" s="910"/>
      <c r="AL123" s="910"/>
      <c r="AM123" s="910"/>
      <c r="AN123" s="910"/>
      <c r="AO123" s="910"/>
      <c r="AP123" s="910"/>
      <c r="AQ123" s="910"/>
      <c r="AR123" s="910"/>
      <c r="AS123" s="910"/>
      <c r="AT123" s="910"/>
      <c r="AU123" s="910"/>
      <c r="AV123" s="910"/>
      <c r="AW123" s="910"/>
      <c r="AX123" s="910"/>
      <c r="AY123" s="910"/>
      <c r="AZ123" s="910"/>
      <c r="BA123" s="910"/>
      <c r="BB123" s="910"/>
      <c r="BC123" s="910"/>
      <c r="BD123" s="910"/>
      <c r="BE123" s="910"/>
      <c r="BF123" s="910"/>
      <c r="BG123" s="910"/>
      <c r="BH123" s="910"/>
      <c r="BI123" s="910"/>
      <c r="BJ123" s="910"/>
      <c r="BK123" s="910"/>
      <c r="BL123" s="910"/>
      <c r="BM123" s="910"/>
      <c r="BN123" s="910"/>
      <c r="BO123" s="910"/>
      <c r="BP123" s="910"/>
      <c r="BQ123" s="910"/>
      <c r="BR123" s="910"/>
      <c r="BS123" s="910"/>
      <c r="BT123" s="910"/>
      <c r="BU123" s="910"/>
      <c r="BV123" s="910"/>
      <c r="BW123" s="910"/>
      <c r="BX123" s="910"/>
      <c r="BY123" s="910"/>
      <c r="BZ123" s="910"/>
      <c r="CA123" s="910"/>
      <c r="CB123" s="910"/>
      <c r="CC123" s="910"/>
      <c r="CD123" s="910"/>
      <c r="CE123" s="910"/>
    </row>
    <row r="124" spans="1:83" s="739" customFormat="1" ht="12.5">
      <c r="A124" s="910"/>
      <c r="B124" s="910"/>
      <c r="C124" s="910"/>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0"/>
      <c r="AO124" s="910"/>
      <c r="AP124" s="910"/>
      <c r="AQ124" s="910"/>
      <c r="AR124" s="910"/>
      <c r="AS124" s="910"/>
      <c r="AT124" s="910"/>
      <c r="AU124" s="910"/>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0"/>
      <c r="BQ124" s="910"/>
      <c r="BR124" s="910"/>
      <c r="BS124" s="910"/>
      <c r="BT124" s="910"/>
      <c r="BU124" s="910"/>
      <c r="BV124" s="910"/>
      <c r="BW124" s="910"/>
      <c r="BX124" s="910"/>
      <c r="BY124" s="910"/>
      <c r="BZ124" s="910"/>
      <c r="CA124" s="910"/>
      <c r="CB124" s="910"/>
      <c r="CC124" s="910"/>
      <c r="CD124" s="910"/>
      <c r="CE124" s="910"/>
    </row>
    <row r="125" spans="1:83" s="739" customFormat="1" ht="12.5">
      <c r="A125" s="910"/>
      <c r="B125" s="910"/>
      <c r="C125" s="910"/>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0"/>
      <c r="AO125" s="910"/>
      <c r="AP125" s="910"/>
      <c r="AQ125" s="910"/>
      <c r="AR125" s="910"/>
      <c r="AS125" s="910"/>
      <c r="AT125" s="910"/>
      <c r="AU125" s="910"/>
      <c r="AV125" s="910"/>
      <c r="AW125" s="910"/>
      <c r="AX125" s="910"/>
      <c r="AY125" s="910"/>
      <c r="AZ125" s="910"/>
      <c r="BA125" s="910"/>
      <c r="BB125" s="910"/>
      <c r="BC125" s="910"/>
      <c r="BD125" s="910"/>
      <c r="BE125" s="910"/>
      <c r="BF125" s="910"/>
      <c r="BG125" s="910"/>
      <c r="BH125" s="910"/>
      <c r="BI125" s="910"/>
      <c r="BJ125" s="910"/>
      <c r="BK125" s="910"/>
      <c r="BL125" s="910"/>
      <c r="BM125" s="910"/>
      <c r="BN125" s="910"/>
      <c r="BO125" s="910"/>
      <c r="BP125" s="910"/>
      <c r="BQ125" s="910"/>
      <c r="BR125" s="910"/>
      <c r="BS125" s="910"/>
      <c r="BT125" s="910"/>
      <c r="BU125" s="910"/>
      <c r="BV125" s="910"/>
      <c r="BW125" s="910"/>
      <c r="BX125" s="910"/>
      <c r="BY125" s="910"/>
      <c r="BZ125" s="910"/>
      <c r="CA125" s="910"/>
      <c r="CB125" s="910"/>
      <c r="CC125" s="910"/>
      <c r="CD125" s="910"/>
      <c r="CE125" s="910"/>
    </row>
    <row r="126" spans="1:83" s="739" customFormat="1" ht="12.5">
      <c r="A126" s="910"/>
      <c r="B126" s="910"/>
      <c r="C126" s="910"/>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0"/>
      <c r="AO126" s="910"/>
      <c r="AP126" s="910"/>
      <c r="AQ126" s="910"/>
      <c r="AR126" s="910"/>
      <c r="AS126" s="910"/>
      <c r="AT126" s="910"/>
      <c r="AU126" s="910"/>
      <c r="AV126" s="910"/>
      <c r="AW126" s="910"/>
      <c r="AX126" s="910"/>
      <c r="AY126" s="910"/>
      <c r="AZ126" s="910"/>
      <c r="BA126" s="910"/>
      <c r="BB126" s="910"/>
      <c r="BC126" s="910"/>
      <c r="BD126" s="910"/>
      <c r="BE126" s="910"/>
      <c r="BF126" s="910"/>
      <c r="BG126" s="910"/>
      <c r="BH126" s="910"/>
      <c r="BI126" s="910"/>
      <c r="BJ126" s="910"/>
      <c r="BK126" s="910"/>
      <c r="BL126" s="910"/>
      <c r="BM126" s="910"/>
      <c r="BN126" s="910"/>
      <c r="BO126" s="910"/>
      <c r="BP126" s="910"/>
      <c r="BQ126" s="910"/>
      <c r="BR126" s="910"/>
      <c r="BS126" s="910"/>
      <c r="BT126" s="910"/>
      <c r="BU126" s="910"/>
      <c r="BV126" s="910"/>
      <c r="BW126" s="910"/>
      <c r="BX126" s="910"/>
      <c r="BY126" s="910"/>
      <c r="BZ126" s="910"/>
      <c r="CA126" s="910"/>
      <c r="CB126" s="910"/>
      <c r="CC126" s="910"/>
      <c r="CD126" s="910"/>
      <c r="CE126" s="910"/>
    </row>
    <row r="127" spans="1:83" s="739" customFormat="1" ht="12.5">
      <c r="A127" s="910"/>
      <c r="B127" s="910"/>
      <c r="C127" s="910"/>
      <c r="D127" s="910"/>
      <c r="E127" s="910"/>
      <c r="F127" s="910"/>
      <c r="G127" s="910"/>
      <c r="H127" s="910"/>
      <c r="I127" s="910"/>
      <c r="J127" s="910"/>
      <c r="K127" s="910"/>
      <c r="L127" s="910"/>
      <c r="M127" s="910"/>
      <c r="N127" s="910"/>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0"/>
      <c r="AO127" s="910"/>
      <c r="AP127" s="910"/>
      <c r="AQ127" s="910"/>
      <c r="AR127" s="910"/>
      <c r="AS127" s="910"/>
      <c r="AT127" s="910"/>
      <c r="AU127" s="910"/>
      <c r="AV127" s="910"/>
      <c r="AW127" s="910"/>
      <c r="AX127" s="910"/>
      <c r="AY127" s="910"/>
      <c r="AZ127" s="910"/>
      <c r="BA127" s="910"/>
      <c r="BB127" s="910"/>
      <c r="BC127" s="910"/>
      <c r="BD127" s="910"/>
      <c r="BE127" s="910"/>
      <c r="BF127" s="910"/>
      <c r="BG127" s="910"/>
      <c r="BH127" s="910"/>
      <c r="BI127" s="910"/>
      <c r="BJ127" s="910"/>
      <c r="BK127" s="910"/>
      <c r="BL127" s="910"/>
      <c r="BM127" s="910"/>
      <c r="BN127" s="910"/>
      <c r="BO127" s="910"/>
      <c r="BP127" s="910"/>
      <c r="BQ127" s="910"/>
      <c r="BR127" s="910"/>
      <c r="BS127" s="910"/>
      <c r="BT127" s="910"/>
      <c r="BU127" s="910"/>
      <c r="BV127" s="910"/>
      <c r="BW127" s="910"/>
      <c r="BX127" s="910"/>
      <c r="BY127" s="910"/>
      <c r="BZ127" s="910"/>
      <c r="CA127" s="910"/>
      <c r="CB127" s="910"/>
      <c r="CC127" s="910"/>
      <c r="CD127" s="910"/>
      <c r="CE127" s="910"/>
    </row>
    <row r="128" spans="1:83" s="739" customFormat="1" ht="12.5">
      <c r="A128" s="910"/>
      <c r="B128" s="910"/>
      <c r="C128" s="910"/>
      <c r="D128" s="910"/>
      <c r="E128" s="910"/>
      <c r="F128" s="910"/>
      <c r="G128" s="910"/>
      <c r="H128" s="910"/>
      <c r="I128" s="910"/>
      <c r="J128" s="910"/>
      <c r="K128" s="910"/>
      <c r="L128" s="910"/>
      <c r="M128" s="910"/>
      <c r="N128" s="910"/>
      <c r="O128" s="910"/>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0"/>
      <c r="AO128" s="910"/>
      <c r="AP128" s="910"/>
      <c r="AQ128" s="910"/>
      <c r="AR128" s="910"/>
      <c r="AS128" s="910"/>
      <c r="AT128" s="910"/>
      <c r="AU128" s="910"/>
      <c r="AV128" s="910"/>
      <c r="AW128" s="910"/>
      <c r="AX128" s="910"/>
      <c r="AY128" s="910"/>
      <c r="AZ128" s="910"/>
      <c r="BA128" s="910"/>
      <c r="BB128" s="910"/>
      <c r="BC128" s="910"/>
      <c r="BD128" s="910"/>
      <c r="BE128" s="910"/>
      <c r="BF128" s="910"/>
      <c r="BG128" s="910"/>
      <c r="BH128" s="910"/>
      <c r="BI128" s="910"/>
      <c r="BJ128" s="910"/>
      <c r="BK128" s="910"/>
      <c r="BL128" s="910"/>
      <c r="BM128" s="910"/>
      <c r="BN128" s="910"/>
      <c r="BO128" s="910"/>
      <c r="BP128" s="910"/>
      <c r="BQ128" s="910"/>
      <c r="BR128" s="910"/>
      <c r="BS128" s="910"/>
      <c r="BT128" s="910"/>
      <c r="BU128" s="910"/>
      <c r="BV128" s="910"/>
      <c r="BW128" s="910"/>
      <c r="BX128" s="910"/>
      <c r="BY128" s="910"/>
      <c r="BZ128" s="910"/>
      <c r="CA128" s="910"/>
      <c r="CB128" s="910"/>
      <c r="CC128" s="910"/>
      <c r="CD128" s="910"/>
      <c r="CE128" s="910"/>
    </row>
    <row r="129" spans="1:83" s="739" customFormat="1" ht="12.5">
      <c r="A129" s="910"/>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910"/>
      <c r="X129" s="910"/>
      <c r="Y129" s="910"/>
      <c r="Z129" s="910"/>
      <c r="AA129" s="910"/>
      <c r="AB129" s="910"/>
      <c r="AC129" s="910"/>
      <c r="AD129" s="910"/>
      <c r="AE129" s="910"/>
      <c r="AF129" s="910"/>
      <c r="AG129" s="910"/>
      <c r="AH129" s="910"/>
      <c r="AI129" s="910"/>
      <c r="AJ129" s="910"/>
      <c r="AK129" s="910"/>
      <c r="AL129" s="910"/>
      <c r="AM129" s="910"/>
      <c r="AN129" s="910"/>
      <c r="AO129" s="910"/>
      <c r="AP129" s="910"/>
      <c r="AQ129" s="910"/>
      <c r="AR129" s="910"/>
      <c r="AS129" s="910"/>
      <c r="AT129" s="910"/>
      <c r="AU129" s="910"/>
      <c r="AV129" s="910"/>
      <c r="AW129" s="910"/>
      <c r="AX129" s="910"/>
      <c r="AY129" s="910"/>
      <c r="AZ129" s="910"/>
      <c r="BA129" s="910"/>
      <c r="BB129" s="910"/>
      <c r="BC129" s="910"/>
      <c r="BD129" s="910"/>
      <c r="BE129" s="910"/>
      <c r="BF129" s="910"/>
      <c r="BG129" s="910"/>
      <c r="BH129" s="910"/>
      <c r="BI129" s="910"/>
      <c r="BJ129" s="910"/>
      <c r="BK129" s="910"/>
      <c r="BL129" s="910"/>
      <c r="BM129" s="910"/>
      <c r="BN129" s="910"/>
      <c r="BO129" s="910"/>
      <c r="BP129" s="910"/>
      <c r="BQ129" s="910"/>
      <c r="BR129" s="910"/>
      <c r="BS129" s="910"/>
      <c r="BT129" s="910"/>
      <c r="BU129" s="910"/>
      <c r="BV129" s="910"/>
      <c r="BW129" s="910"/>
      <c r="BX129" s="910"/>
      <c r="BY129" s="910"/>
      <c r="BZ129" s="910"/>
      <c r="CA129" s="910"/>
      <c r="CB129" s="910"/>
      <c r="CC129" s="910"/>
      <c r="CD129" s="910"/>
      <c r="CE129" s="910"/>
    </row>
    <row r="130" spans="1:83" s="739" customFormat="1" ht="12.5">
      <c r="A130" s="910"/>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910"/>
      <c r="X130" s="910"/>
      <c r="Y130" s="910"/>
      <c r="Z130" s="910"/>
      <c r="AA130" s="910"/>
      <c r="AB130" s="910"/>
      <c r="AC130" s="910"/>
      <c r="AD130" s="910"/>
      <c r="AE130" s="910"/>
      <c r="AF130" s="910"/>
      <c r="AG130" s="910"/>
      <c r="AH130" s="910"/>
      <c r="AI130" s="910"/>
      <c r="AJ130" s="910"/>
      <c r="AK130" s="910"/>
      <c r="AL130" s="910"/>
      <c r="AM130" s="910"/>
      <c r="AN130" s="910"/>
      <c r="AO130" s="910"/>
      <c r="AP130" s="910"/>
      <c r="AQ130" s="910"/>
      <c r="AR130" s="910"/>
      <c r="AS130" s="910"/>
      <c r="AT130" s="910"/>
      <c r="AU130" s="910"/>
      <c r="AV130" s="910"/>
      <c r="AW130" s="910"/>
      <c r="AX130" s="910"/>
      <c r="AY130" s="910"/>
      <c r="AZ130" s="910"/>
      <c r="BA130" s="910"/>
      <c r="BB130" s="910"/>
      <c r="BC130" s="910"/>
      <c r="BD130" s="910"/>
      <c r="BE130" s="910"/>
      <c r="BF130" s="910"/>
      <c r="BG130" s="910"/>
      <c r="BH130" s="910"/>
      <c r="BI130" s="910"/>
      <c r="BJ130" s="910"/>
      <c r="BK130" s="910"/>
      <c r="BL130" s="910"/>
      <c r="BM130" s="910"/>
      <c r="BN130" s="910"/>
      <c r="BO130" s="910"/>
      <c r="BP130" s="910"/>
      <c r="BQ130" s="910"/>
      <c r="BR130" s="910"/>
      <c r="BS130" s="910"/>
      <c r="BT130" s="910"/>
      <c r="BU130" s="910"/>
      <c r="BV130" s="910"/>
      <c r="BW130" s="910"/>
      <c r="BX130" s="910"/>
      <c r="BY130" s="910"/>
      <c r="BZ130" s="910"/>
      <c r="CA130" s="910"/>
      <c r="CB130" s="910"/>
      <c r="CC130" s="910"/>
      <c r="CD130" s="910"/>
      <c r="CE130" s="910"/>
    </row>
    <row r="131" spans="1:83" s="739" customFormat="1" ht="12.5">
      <c r="A131" s="910"/>
      <c r="B131" s="910"/>
      <c r="C131" s="910"/>
      <c r="D131" s="910"/>
      <c r="E131" s="910"/>
      <c r="F131" s="910"/>
      <c r="G131" s="910"/>
      <c r="H131" s="910"/>
      <c r="I131" s="910"/>
      <c r="J131" s="910"/>
      <c r="K131" s="910"/>
      <c r="L131" s="910"/>
      <c r="M131" s="910"/>
      <c r="N131" s="910"/>
      <c r="O131" s="910"/>
      <c r="P131" s="910"/>
      <c r="Q131" s="910"/>
      <c r="R131" s="910"/>
      <c r="S131" s="910"/>
      <c r="T131" s="910"/>
      <c r="U131" s="910"/>
      <c r="V131" s="910"/>
      <c r="W131" s="910"/>
      <c r="X131" s="910"/>
      <c r="Y131" s="910"/>
      <c r="Z131" s="910"/>
      <c r="AA131" s="910"/>
      <c r="AB131" s="910"/>
      <c r="AC131" s="910"/>
      <c r="AD131" s="910"/>
      <c r="AE131" s="910"/>
      <c r="AF131" s="910"/>
      <c r="AG131" s="910"/>
      <c r="AH131" s="910"/>
      <c r="AI131" s="910"/>
      <c r="AJ131" s="910"/>
      <c r="AK131" s="910"/>
      <c r="AL131" s="910"/>
      <c r="AM131" s="910"/>
      <c r="AN131" s="910"/>
      <c r="AO131" s="910"/>
      <c r="AP131" s="910"/>
      <c r="AQ131" s="910"/>
      <c r="AR131" s="910"/>
      <c r="AS131" s="910"/>
      <c r="AT131" s="910"/>
      <c r="AU131" s="910"/>
      <c r="AV131" s="910"/>
      <c r="AW131" s="910"/>
      <c r="AX131" s="910"/>
      <c r="AY131" s="910"/>
      <c r="AZ131" s="910"/>
      <c r="BA131" s="910"/>
      <c r="BB131" s="910"/>
      <c r="BC131" s="910"/>
      <c r="BD131" s="910"/>
      <c r="BE131" s="910"/>
      <c r="BF131" s="910"/>
      <c r="BG131" s="910"/>
      <c r="BH131" s="910"/>
      <c r="BI131" s="910"/>
      <c r="BJ131" s="910"/>
      <c r="BK131" s="910"/>
      <c r="BL131" s="910"/>
      <c r="BM131" s="910"/>
      <c r="BN131" s="910"/>
      <c r="BO131" s="910"/>
      <c r="BP131" s="910"/>
      <c r="BQ131" s="910"/>
      <c r="BR131" s="910"/>
      <c r="BS131" s="910"/>
      <c r="BT131" s="910"/>
      <c r="BU131" s="910"/>
      <c r="BV131" s="910"/>
      <c r="BW131" s="910"/>
      <c r="BX131" s="910"/>
      <c r="BY131" s="910"/>
      <c r="BZ131" s="910"/>
      <c r="CA131" s="910"/>
      <c r="CB131" s="910"/>
      <c r="CC131" s="910"/>
      <c r="CD131" s="910"/>
      <c r="CE131" s="910"/>
    </row>
    <row r="132" spans="1:83" s="739" customFormat="1" ht="12.5">
      <c r="A132" s="910"/>
      <c r="B132" s="910"/>
      <c r="C132" s="910"/>
      <c r="D132" s="910"/>
      <c r="E132" s="910"/>
      <c r="F132" s="910"/>
      <c r="G132" s="910"/>
      <c r="H132" s="910"/>
      <c r="I132" s="910"/>
      <c r="J132" s="910"/>
      <c r="K132" s="910"/>
      <c r="L132" s="910"/>
      <c r="M132" s="910"/>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10"/>
      <c r="AK132" s="910"/>
      <c r="AL132" s="910"/>
      <c r="AM132" s="910"/>
      <c r="AN132" s="910"/>
      <c r="AO132" s="910"/>
      <c r="AP132" s="910"/>
      <c r="AQ132" s="910"/>
      <c r="AR132" s="910"/>
      <c r="AS132" s="910"/>
      <c r="AT132" s="910"/>
      <c r="AU132" s="910"/>
      <c r="AV132" s="910"/>
      <c r="AW132" s="910"/>
      <c r="AX132" s="910"/>
      <c r="AY132" s="910"/>
      <c r="AZ132" s="910"/>
      <c r="BA132" s="910"/>
      <c r="BB132" s="910"/>
      <c r="BC132" s="910"/>
      <c r="BD132" s="910"/>
      <c r="BE132" s="910"/>
      <c r="BF132" s="910"/>
      <c r="BG132" s="910"/>
      <c r="BH132" s="910"/>
      <c r="BI132" s="910"/>
      <c r="BJ132" s="910"/>
      <c r="BK132" s="910"/>
      <c r="BL132" s="910"/>
      <c r="BM132" s="910"/>
      <c r="BN132" s="910"/>
      <c r="BO132" s="910"/>
      <c r="BP132" s="910"/>
      <c r="BQ132" s="910"/>
      <c r="BR132" s="910"/>
      <c r="BS132" s="910"/>
      <c r="BT132" s="910"/>
      <c r="BU132" s="910"/>
      <c r="BV132" s="910"/>
      <c r="BW132" s="910"/>
      <c r="BX132" s="910"/>
      <c r="BY132" s="910"/>
      <c r="BZ132" s="910"/>
      <c r="CA132" s="910"/>
      <c r="CB132" s="910"/>
      <c r="CC132" s="910"/>
      <c r="CD132" s="910"/>
      <c r="CE132" s="910"/>
    </row>
    <row r="133" spans="1:83" s="739" customFormat="1" ht="12.5">
      <c r="A133" s="910"/>
      <c r="B133" s="910"/>
      <c r="C133" s="910"/>
      <c r="D133" s="910"/>
      <c r="E133" s="910"/>
      <c r="F133" s="910"/>
      <c r="G133" s="910"/>
      <c r="H133" s="910"/>
      <c r="I133" s="910"/>
      <c r="J133" s="910"/>
      <c r="K133" s="910"/>
      <c r="L133" s="910"/>
      <c r="M133" s="910"/>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10"/>
      <c r="AK133" s="910"/>
      <c r="AL133" s="910"/>
      <c r="AM133" s="910"/>
      <c r="AN133" s="910"/>
      <c r="AO133" s="910"/>
      <c r="AP133" s="910"/>
      <c r="AQ133" s="910"/>
      <c r="AR133" s="910"/>
      <c r="AS133" s="910"/>
      <c r="AT133" s="910"/>
      <c r="AU133" s="910"/>
      <c r="AV133" s="910"/>
      <c r="AW133" s="910"/>
      <c r="AX133" s="910"/>
      <c r="AY133" s="910"/>
      <c r="AZ133" s="910"/>
      <c r="BA133" s="910"/>
      <c r="BB133" s="910"/>
      <c r="BC133" s="910"/>
      <c r="BD133" s="910"/>
      <c r="BE133" s="910"/>
      <c r="BF133" s="910"/>
      <c r="BG133" s="910"/>
      <c r="BH133" s="910"/>
      <c r="BI133" s="910"/>
      <c r="BJ133" s="910"/>
      <c r="BK133" s="910"/>
      <c r="BL133" s="910"/>
      <c r="BM133" s="910"/>
      <c r="BN133" s="910"/>
      <c r="BO133" s="910"/>
      <c r="BP133" s="910"/>
      <c r="BQ133" s="910"/>
      <c r="BR133" s="910"/>
      <c r="BS133" s="910"/>
      <c r="BT133" s="910"/>
      <c r="BU133" s="910"/>
      <c r="BV133" s="910"/>
      <c r="BW133" s="910"/>
      <c r="BX133" s="910"/>
      <c r="BY133" s="910"/>
      <c r="BZ133" s="910"/>
      <c r="CA133" s="910"/>
      <c r="CB133" s="910"/>
      <c r="CC133" s="910"/>
      <c r="CD133" s="910"/>
      <c r="CE133" s="910"/>
    </row>
    <row r="134" spans="1:83" s="739" customFormat="1" ht="12.5">
      <c r="A134" s="910"/>
      <c r="B134" s="910"/>
      <c r="C134" s="910"/>
      <c r="D134" s="910"/>
      <c r="E134" s="910"/>
      <c r="F134" s="910"/>
      <c r="G134" s="910"/>
      <c r="H134" s="910"/>
      <c r="I134" s="910"/>
      <c r="J134" s="910"/>
      <c r="K134" s="910"/>
      <c r="L134" s="910"/>
      <c r="M134" s="910"/>
      <c r="N134" s="910"/>
      <c r="O134" s="910"/>
      <c r="P134" s="910"/>
      <c r="Q134" s="910"/>
      <c r="R134" s="910"/>
      <c r="S134" s="910"/>
      <c r="T134" s="910"/>
      <c r="U134" s="910"/>
      <c r="V134" s="910"/>
      <c r="W134" s="910"/>
      <c r="X134" s="910"/>
      <c r="Y134" s="910"/>
      <c r="Z134" s="910"/>
      <c r="AA134" s="910"/>
      <c r="AB134" s="910"/>
      <c r="AC134" s="910"/>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0"/>
      <c r="AY134" s="910"/>
      <c r="AZ134" s="910"/>
      <c r="BA134" s="910"/>
      <c r="BB134" s="910"/>
      <c r="BC134" s="910"/>
      <c r="BD134" s="910"/>
      <c r="BE134" s="910"/>
      <c r="BF134" s="910"/>
      <c r="BG134" s="910"/>
      <c r="BH134" s="910"/>
      <c r="BI134" s="910"/>
      <c r="BJ134" s="910"/>
      <c r="BK134" s="910"/>
      <c r="BL134" s="910"/>
      <c r="BM134" s="910"/>
      <c r="BN134" s="910"/>
      <c r="BO134" s="910"/>
      <c r="BP134" s="910"/>
      <c r="BQ134" s="910"/>
      <c r="BR134" s="910"/>
      <c r="BS134" s="910"/>
      <c r="BT134" s="910"/>
      <c r="BU134" s="910"/>
      <c r="BV134" s="910"/>
      <c r="BW134" s="910"/>
      <c r="BX134" s="910"/>
      <c r="BY134" s="910"/>
      <c r="BZ134" s="910"/>
      <c r="CA134" s="910"/>
      <c r="CB134" s="910"/>
      <c r="CC134" s="910"/>
      <c r="CD134" s="910"/>
      <c r="CE134" s="910"/>
    </row>
    <row r="135" spans="1:83" s="739" customFormat="1" ht="12.5">
      <c r="A135" s="910"/>
      <c r="B135" s="910"/>
      <c r="C135" s="910"/>
      <c r="D135" s="910"/>
      <c r="E135" s="910"/>
      <c r="F135" s="910"/>
      <c r="G135" s="910"/>
      <c r="H135" s="910"/>
      <c r="I135" s="910"/>
      <c r="J135" s="910"/>
      <c r="K135" s="910"/>
      <c r="L135" s="910"/>
      <c r="M135" s="910"/>
      <c r="N135" s="910"/>
      <c r="O135" s="910"/>
      <c r="P135" s="910"/>
      <c r="Q135" s="910"/>
      <c r="R135" s="910"/>
      <c r="S135" s="910"/>
      <c r="T135" s="910"/>
      <c r="U135" s="910"/>
      <c r="V135" s="910"/>
      <c r="W135" s="910"/>
      <c r="X135" s="910"/>
      <c r="Y135" s="910"/>
      <c r="Z135" s="910"/>
      <c r="AA135" s="910"/>
      <c r="AB135" s="910"/>
      <c r="AC135" s="910"/>
      <c r="AD135" s="910"/>
      <c r="AE135" s="910"/>
      <c r="AF135" s="910"/>
      <c r="AG135" s="910"/>
      <c r="AH135" s="910"/>
      <c r="AI135" s="910"/>
      <c r="AJ135" s="910"/>
      <c r="AK135" s="910"/>
      <c r="AL135" s="910"/>
      <c r="AM135" s="910"/>
      <c r="AN135" s="910"/>
      <c r="AO135" s="910"/>
      <c r="AP135" s="910"/>
      <c r="AQ135" s="910"/>
      <c r="AR135" s="910"/>
      <c r="AS135" s="910"/>
      <c r="AT135" s="910"/>
      <c r="AU135" s="910"/>
      <c r="AV135" s="910"/>
      <c r="AW135" s="910"/>
      <c r="AX135" s="910"/>
      <c r="AY135" s="910"/>
      <c r="AZ135" s="910"/>
      <c r="BA135" s="910"/>
      <c r="BB135" s="910"/>
      <c r="BC135" s="910"/>
      <c r="BD135" s="910"/>
      <c r="BE135" s="910"/>
      <c r="BF135" s="910"/>
      <c r="BG135" s="910"/>
      <c r="BH135" s="910"/>
      <c r="BI135" s="910"/>
      <c r="BJ135" s="910"/>
      <c r="BK135" s="910"/>
      <c r="BL135" s="910"/>
      <c r="BM135" s="910"/>
      <c r="BN135" s="910"/>
      <c r="BO135" s="910"/>
      <c r="BP135" s="910"/>
      <c r="BQ135" s="910"/>
      <c r="BR135" s="910"/>
      <c r="BS135" s="910"/>
      <c r="BT135" s="910"/>
      <c r="BU135" s="910"/>
      <c r="BV135" s="910"/>
      <c r="BW135" s="910"/>
      <c r="BX135" s="910"/>
      <c r="BY135" s="910"/>
      <c r="BZ135" s="910"/>
      <c r="CA135" s="910"/>
      <c r="CB135" s="910"/>
      <c r="CC135" s="910"/>
      <c r="CD135" s="910"/>
      <c r="CE135" s="910"/>
    </row>
    <row r="136" spans="1:83" s="739" customFormat="1" ht="12.5">
      <c r="A136" s="910"/>
      <c r="B136" s="910"/>
      <c r="C136" s="910"/>
      <c r="D136" s="910"/>
      <c r="E136" s="910"/>
      <c r="F136" s="910"/>
      <c r="G136" s="910"/>
      <c r="H136" s="910"/>
      <c r="I136" s="910"/>
      <c r="J136" s="910"/>
      <c r="K136" s="910"/>
      <c r="L136" s="910"/>
      <c r="M136" s="910"/>
      <c r="N136" s="910"/>
      <c r="O136" s="910"/>
      <c r="P136" s="910"/>
      <c r="Q136" s="910"/>
      <c r="R136" s="910"/>
      <c r="S136" s="910"/>
      <c r="T136" s="910"/>
      <c r="U136" s="910"/>
      <c r="V136" s="910"/>
      <c r="W136" s="910"/>
      <c r="X136" s="910"/>
      <c r="Y136" s="910"/>
      <c r="Z136" s="910"/>
      <c r="AA136" s="910"/>
      <c r="AB136" s="910"/>
      <c r="AC136" s="910"/>
      <c r="AD136" s="910"/>
      <c r="AE136" s="910"/>
      <c r="AF136" s="910"/>
      <c r="AG136" s="910"/>
      <c r="AH136" s="910"/>
      <c r="AI136" s="910"/>
      <c r="AJ136" s="910"/>
      <c r="AK136" s="910"/>
      <c r="AL136" s="910"/>
      <c r="AM136" s="910"/>
      <c r="AN136" s="910"/>
      <c r="AO136" s="910"/>
      <c r="AP136" s="910"/>
      <c r="AQ136" s="910"/>
      <c r="AR136" s="910"/>
      <c r="AS136" s="910"/>
      <c r="AT136" s="910"/>
      <c r="AU136" s="910"/>
      <c r="AV136" s="910"/>
      <c r="AW136" s="910"/>
      <c r="AX136" s="910"/>
      <c r="AY136" s="910"/>
      <c r="AZ136" s="910"/>
      <c r="BA136" s="910"/>
      <c r="BB136" s="910"/>
      <c r="BC136" s="910"/>
      <c r="BD136" s="910"/>
      <c r="BE136" s="910"/>
      <c r="BF136" s="910"/>
      <c r="BG136" s="910"/>
      <c r="BH136" s="910"/>
      <c r="BI136" s="910"/>
      <c r="BJ136" s="910"/>
      <c r="BK136" s="910"/>
      <c r="BL136" s="910"/>
      <c r="BM136" s="910"/>
      <c r="BN136" s="910"/>
      <c r="BO136" s="910"/>
      <c r="BP136" s="910"/>
      <c r="BQ136" s="910"/>
      <c r="BR136" s="910"/>
      <c r="BS136" s="910"/>
      <c r="BT136" s="910"/>
      <c r="BU136" s="910"/>
      <c r="BV136" s="910"/>
      <c r="BW136" s="910"/>
      <c r="BX136" s="910"/>
      <c r="BY136" s="910"/>
      <c r="BZ136" s="910"/>
      <c r="CA136" s="910"/>
      <c r="CB136" s="910"/>
      <c r="CC136" s="910"/>
      <c r="CD136" s="910"/>
      <c r="CE136" s="910"/>
    </row>
    <row r="137" spans="1:83" s="739" customFormat="1" ht="12.5">
      <c r="A137" s="910"/>
      <c r="B137" s="910"/>
      <c r="C137" s="910"/>
      <c r="D137" s="910"/>
      <c r="E137" s="910"/>
      <c r="F137" s="910"/>
      <c r="G137" s="910"/>
      <c r="H137" s="910"/>
      <c r="I137" s="910"/>
      <c r="J137" s="910"/>
      <c r="K137" s="910"/>
      <c r="L137" s="910"/>
      <c r="M137" s="910"/>
      <c r="N137" s="910"/>
      <c r="O137" s="910"/>
      <c r="P137" s="910"/>
      <c r="Q137" s="910"/>
      <c r="R137" s="910"/>
      <c r="S137" s="910"/>
      <c r="T137" s="910"/>
      <c r="U137" s="910"/>
      <c r="V137" s="910"/>
      <c r="W137" s="910"/>
      <c r="X137" s="910"/>
      <c r="Y137" s="910"/>
      <c r="Z137" s="910"/>
      <c r="AA137" s="910"/>
      <c r="AB137" s="910"/>
      <c r="AC137" s="910"/>
      <c r="AD137" s="910"/>
      <c r="AE137" s="910"/>
      <c r="AF137" s="910"/>
      <c r="AG137" s="910"/>
      <c r="AH137" s="910"/>
      <c r="AI137" s="910"/>
      <c r="AJ137" s="910"/>
      <c r="AK137" s="910"/>
      <c r="AL137" s="910"/>
      <c r="AM137" s="910"/>
      <c r="AN137" s="910"/>
      <c r="AO137" s="910"/>
      <c r="AP137" s="910"/>
      <c r="AQ137" s="910"/>
      <c r="AR137" s="910"/>
      <c r="AS137" s="910"/>
      <c r="AT137" s="910"/>
      <c r="AU137" s="910"/>
      <c r="AV137" s="910"/>
      <c r="AW137" s="910"/>
      <c r="AX137" s="910"/>
      <c r="AY137" s="910"/>
      <c r="AZ137" s="910"/>
      <c r="BA137" s="910"/>
      <c r="BB137" s="910"/>
      <c r="BC137" s="910"/>
      <c r="BD137" s="910"/>
      <c r="BE137" s="910"/>
      <c r="BF137" s="910"/>
      <c r="BG137" s="910"/>
      <c r="BH137" s="910"/>
      <c r="BI137" s="910"/>
      <c r="BJ137" s="910"/>
      <c r="BK137" s="910"/>
      <c r="BL137" s="910"/>
      <c r="BM137" s="910"/>
      <c r="BN137" s="910"/>
      <c r="BO137" s="910"/>
      <c r="BP137" s="910"/>
      <c r="BQ137" s="910"/>
      <c r="BR137" s="910"/>
      <c r="BS137" s="910"/>
      <c r="BT137" s="910"/>
      <c r="BU137" s="910"/>
      <c r="BV137" s="910"/>
      <c r="BW137" s="910"/>
      <c r="BX137" s="910"/>
      <c r="BY137" s="910"/>
      <c r="BZ137" s="910"/>
      <c r="CA137" s="910"/>
      <c r="CB137" s="910"/>
      <c r="CC137" s="910"/>
      <c r="CD137" s="910"/>
      <c r="CE137" s="910"/>
    </row>
    <row r="138" spans="1:83" s="739" customFormat="1" ht="12.5">
      <c r="A138" s="910"/>
      <c r="B138" s="910"/>
      <c r="C138" s="910"/>
      <c r="D138" s="910"/>
      <c r="E138" s="910"/>
      <c r="F138" s="910"/>
      <c r="G138" s="910"/>
      <c r="H138" s="910"/>
      <c r="I138" s="910"/>
      <c r="J138" s="910"/>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0"/>
      <c r="AQ138" s="910"/>
      <c r="AR138" s="910"/>
      <c r="AS138" s="910"/>
      <c r="AT138" s="910"/>
      <c r="AU138" s="910"/>
      <c r="AV138" s="910"/>
      <c r="AW138" s="910"/>
      <c r="AX138" s="910"/>
      <c r="AY138" s="910"/>
      <c r="AZ138" s="910"/>
      <c r="BA138" s="910"/>
      <c r="BB138" s="910"/>
      <c r="BC138" s="910"/>
      <c r="BD138" s="910"/>
      <c r="BE138" s="910"/>
      <c r="BF138" s="910"/>
      <c r="BG138" s="910"/>
      <c r="BH138" s="910"/>
      <c r="BI138" s="910"/>
      <c r="BJ138" s="910"/>
      <c r="BK138" s="910"/>
      <c r="BL138" s="910"/>
      <c r="BM138" s="910"/>
      <c r="BN138" s="910"/>
      <c r="BO138" s="910"/>
      <c r="BP138" s="910"/>
      <c r="BQ138" s="910"/>
      <c r="BR138" s="910"/>
      <c r="BS138" s="910"/>
      <c r="BT138" s="910"/>
      <c r="BU138" s="910"/>
      <c r="BV138" s="910"/>
      <c r="BW138" s="910"/>
      <c r="BX138" s="910"/>
      <c r="BY138" s="910"/>
      <c r="BZ138" s="910"/>
      <c r="CA138" s="910"/>
      <c r="CB138" s="910"/>
      <c r="CC138" s="910"/>
      <c r="CD138" s="910"/>
      <c r="CE138" s="910"/>
    </row>
    <row r="141" spans="1:83">
      <c r="L141" s="920"/>
      <c r="M141" s="920"/>
      <c r="N141" s="920"/>
      <c r="O141" s="920"/>
      <c r="P141" s="920"/>
      <c r="Q141" s="920"/>
      <c r="R141" s="920"/>
      <c r="S141" s="920"/>
      <c r="T141" s="920"/>
      <c r="U141" s="920"/>
      <c r="V141" s="920"/>
      <c r="W141" s="920"/>
      <c r="X141" s="920"/>
      <c r="Y141" s="920"/>
      <c r="Z141" s="920"/>
      <c r="AA141" s="920"/>
      <c r="AB141" s="920"/>
      <c r="AC141" s="920"/>
      <c r="AD141" s="920"/>
      <c r="AE141" s="920"/>
      <c r="AF141" s="920"/>
      <c r="AG141" s="920"/>
      <c r="AH141" s="920"/>
      <c r="AI141" s="920"/>
      <c r="AJ141" s="920"/>
      <c r="AK141" s="920"/>
      <c r="AL141" s="920"/>
      <c r="AM141" s="920"/>
      <c r="AN141" s="920"/>
      <c r="AO141" s="920"/>
      <c r="AP141" s="920"/>
      <c r="AQ141" s="920"/>
      <c r="AR141" s="920"/>
      <c r="AS141" s="920"/>
      <c r="AT141" s="920"/>
      <c r="AU141" s="920"/>
      <c r="AV141" s="920"/>
      <c r="AW141" s="920"/>
      <c r="AX141" s="920"/>
      <c r="AY141" s="920"/>
      <c r="AZ141" s="920"/>
      <c r="BA141" s="920"/>
      <c r="BB141" s="920"/>
      <c r="BC141" s="920"/>
      <c r="BD141" s="920"/>
      <c r="BE141" s="920"/>
      <c r="BF141" s="920"/>
      <c r="BG141" s="920"/>
      <c r="BH141" s="920"/>
      <c r="BI141" s="920"/>
      <c r="BJ141" s="920"/>
      <c r="BK141" s="920"/>
      <c r="BL141" s="920"/>
      <c r="BM141" s="920"/>
      <c r="BN141" s="920"/>
      <c r="BO141" s="920"/>
    </row>
    <row r="142" spans="1:83">
      <c r="A142" s="920"/>
      <c r="B142" s="920"/>
      <c r="C142" s="921"/>
      <c r="D142" s="921"/>
    </row>
    <row r="144" spans="1:83">
      <c r="A144" s="922"/>
      <c r="B144" s="922"/>
      <c r="C144" s="922"/>
      <c r="D144" s="922"/>
    </row>
    <row r="145" spans="1:4">
      <c r="A145" s="922"/>
      <c r="B145" s="922"/>
      <c r="C145" s="922"/>
      <c r="D145" s="922"/>
    </row>
    <row r="146" spans="1:4">
      <c r="A146" s="922"/>
      <c r="B146" s="922"/>
      <c r="C146" s="922"/>
      <c r="D146" s="922"/>
    </row>
    <row r="147" spans="1:4">
      <c r="A147" s="922"/>
      <c r="B147" s="922"/>
      <c r="C147" s="922"/>
      <c r="D147" s="922"/>
    </row>
    <row r="148" spans="1:4">
      <c r="A148" s="922"/>
      <c r="B148" s="922"/>
      <c r="C148" s="922"/>
      <c r="D148" s="922"/>
    </row>
    <row r="149" spans="1:4">
      <c r="A149" s="922"/>
      <c r="B149" s="922"/>
      <c r="C149" s="922"/>
      <c r="D149" s="922"/>
    </row>
    <row r="150" spans="1:4">
      <c r="A150" s="922"/>
      <c r="B150" s="922"/>
      <c r="C150" s="922"/>
      <c r="D150" s="922"/>
    </row>
    <row r="151" spans="1:4">
      <c r="A151" s="922"/>
      <c r="B151" s="922"/>
      <c r="C151" s="922"/>
      <c r="D151" s="922"/>
    </row>
    <row r="152" spans="1:4">
      <c r="A152" s="922"/>
      <c r="B152" s="922"/>
      <c r="C152" s="922"/>
      <c r="D152" s="922"/>
    </row>
    <row r="153" spans="1:4">
      <c r="A153" s="922"/>
      <c r="B153" s="922"/>
      <c r="C153" s="922"/>
      <c r="D153" s="922"/>
    </row>
    <row r="154" spans="1:4">
      <c r="A154" s="922"/>
      <c r="B154" s="922"/>
      <c r="C154" s="922"/>
      <c r="D154" s="922"/>
    </row>
    <row r="155" spans="1:4">
      <c r="A155" s="922"/>
      <c r="B155" s="922"/>
      <c r="C155" s="922"/>
      <c r="D155" s="922"/>
    </row>
    <row r="156" spans="1:4">
      <c r="A156" s="922"/>
      <c r="B156" s="922"/>
      <c r="C156" s="922"/>
      <c r="D156" s="922"/>
    </row>
    <row r="157" spans="1:4">
      <c r="A157" s="922"/>
      <c r="B157" s="922"/>
      <c r="C157" s="922"/>
      <c r="D157" s="922"/>
    </row>
    <row r="158" spans="1:4">
      <c r="A158" s="922"/>
      <c r="B158" s="922"/>
      <c r="C158" s="922"/>
      <c r="D158" s="922"/>
    </row>
    <row r="159" spans="1:4">
      <c r="A159" s="922"/>
      <c r="B159" s="922"/>
      <c r="C159" s="922"/>
      <c r="D159" s="922"/>
    </row>
    <row r="160" spans="1:4">
      <c r="A160" s="922"/>
      <c r="B160" s="922"/>
      <c r="C160" s="922"/>
      <c r="D160" s="922"/>
    </row>
    <row r="161" spans="1:4">
      <c r="A161" s="922"/>
      <c r="B161" s="922"/>
      <c r="C161" s="922"/>
      <c r="D161" s="922"/>
    </row>
    <row r="162" spans="1:4">
      <c r="A162" s="922"/>
      <c r="B162" s="922"/>
      <c r="C162" s="922"/>
      <c r="D162" s="922"/>
    </row>
    <row r="163" spans="1:4">
      <c r="A163" s="922"/>
      <c r="B163" s="922"/>
      <c r="C163" s="922"/>
      <c r="D163" s="922"/>
    </row>
    <row r="164" spans="1:4">
      <c r="A164" s="922"/>
      <c r="B164" s="922"/>
      <c r="C164" s="922"/>
      <c r="D164" s="922"/>
    </row>
    <row r="165" spans="1:4">
      <c r="A165" s="922"/>
      <c r="B165" s="922"/>
      <c r="C165" s="922"/>
      <c r="D165" s="922"/>
    </row>
    <row r="166" spans="1:4">
      <c r="A166" s="922"/>
      <c r="B166" s="922"/>
      <c r="C166" s="922"/>
      <c r="D166" s="922"/>
    </row>
    <row r="167" spans="1:4">
      <c r="A167" s="922"/>
      <c r="B167" s="922"/>
      <c r="C167" s="922"/>
      <c r="D167" s="922"/>
    </row>
    <row r="168" spans="1:4">
      <c r="A168" s="922"/>
      <c r="B168" s="922"/>
      <c r="C168" s="922"/>
      <c r="D168" s="922"/>
    </row>
    <row r="169" spans="1:4">
      <c r="A169" s="922"/>
      <c r="B169" s="922"/>
      <c r="C169" s="922"/>
      <c r="D169" s="922"/>
    </row>
    <row r="170" spans="1:4">
      <c r="A170" s="922"/>
      <c r="B170" s="922"/>
      <c r="C170" s="922"/>
      <c r="D170" s="922"/>
    </row>
    <row r="171" spans="1:4">
      <c r="A171" s="922"/>
      <c r="B171" s="922"/>
      <c r="C171" s="922"/>
      <c r="D171" s="922"/>
    </row>
    <row r="172" spans="1:4">
      <c r="A172" s="922"/>
      <c r="B172" s="922"/>
      <c r="C172" s="922"/>
      <c r="D172" s="922"/>
    </row>
    <row r="173" spans="1:4">
      <c r="A173" s="922"/>
      <c r="B173" s="922"/>
      <c r="C173" s="922"/>
      <c r="D173" s="922"/>
    </row>
    <row r="174" spans="1:4">
      <c r="A174" s="922"/>
      <c r="B174" s="922"/>
      <c r="C174" s="922"/>
      <c r="D174" s="922"/>
    </row>
    <row r="175" spans="1:4">
      <c r="A175" s="922"/>
      <c r="B175" s="922"/>
      <c r="C175" s="922"/>
      <c r="D175" s="922"/>
    </row>
    <row r="176" spans="1:4">
      <c r="A176" s="922"/>
      <c r="B176" s="922"/>
      <c r="C176" s="922"/>
      <c r="D176" s="922"/>
    </row>
    <row r="177" spans="1:4">
      <c r="A177" s="922"/>
      <c r="B177" s="922"/>
      <c r="C177" s="922"/>
      <c r="D177" s="922"/>
    </row>
    <row r="178" spans="1:4">
      <c r="A178" s="922"/>
      <c r="B178" s="922"/>
      <c r="C178" s="922"/>
      <c r="D178" s="922"/>
    </row>
    <row r="179" spans="1:4">
      <c r="A179" s="922"/>
      <c r="B179" s="922"/>
      <c r="C179" s="922"/>
      <c r="D179" s="922"/>
    </row>
    <row r="180" spans="1:4">
      <c r="A180" s="922"/>
      <c r="B180" s="922"/>
      <c r="C180" s="922"/>
      <c r="D180" s="922"/>
    </row>
    <row r="181" spans="1:4">
      <c r="A181" s="922"/>
      <c r="B181" s="922"/>
      <c r="C181" s="922"/>
      <c r="D181" s="922"/>
    </row>
    <row r="182" spans="1:4">
      <c r="A182" s="922"/>
      <c r="B182" s="922"/>
      <c r="C182" s="922"/>
      <c r="D182" s="922"/>
    </row>
    <row r="183" spans="1:4">
      <c r="A183" s="922"/>
      <c r="B183" s="922"/>
      <c r="C183" s="922"/>
      <c r="D183" s="922"/>
    </row>
    <row r="184" spans="1:4">
      <c r="A184" s="922"/>
      <c r="B184" s="922"/>
      <c r="C184" s="922"/>
      <c r="D184" s="922"/>
    </row>
    <row r="185" spans="1:4">
      <c r="A185" s="922"/>
      <c r="B185" s="922"/>
      <c r="C185" s="922"/>
      <c r="D185" s="922"/>
    </row>
    <row r="186" spans="1:4">
      <c r="A186" s="922"/>
      <c r="B186" s="922"/>
      <c r="C186" s="922"/>
      <c r="D186" s="922"/>
    </row>
    <row r="187" spans="1:4">
      <c r="A187" s="922"/>
      <c r="B187" s="922"/>
      <c r="C187" s="922"/>
      <c r="D187" s="922"/>
    </row>
    <row r="188" spans="1:4">
      <c r="A188" s="922"/>
      <c r="B188" s="922"/>
      <c r="C188" s="922"/>
      <c r="D188" s="922"/>
    </row>
    <row r="189" spans="1:4">
      <c r="A189" s="922"/>
      <c r="B189" s="922"/>
      <c r="C189" s="922"/>
      <c r="D189" s="922"/>
    </row>
    <row r="190" spans="1:4">
      <c r="A190" s="922"/>
      <c r="B190" s="922"/>
      <c r="C190" s="922"/>
      <c r="D190" s="922"/>
    </row>
    <row r="191" spans="1:4">
      <c r="A191" s="922"/>
      <c r="B191" s="922"/>
      <c r="C191" s="922"/>
      <c r="D191" s="922"/>
    </row>
    <row r="192" spans="1:4">
      <c r="A192" s="922"/>
      <c r="B192" s="922"/>
      <c r="C192" s="922"/>
      <c r="D192" s="922"/>
    </row>
    <row r="193" spans="1:4">
      <c r="A193" s="922"/>
      <c r="B193" s="922"/>
      <c r="C193" s="922"/>
      <c r="D193" s="922"/>
    </row>
    <row r="194" spans="1:4">
      <c r="A194" s="922"/>
      <c r="B194" s="922"/>
      <c r="C194" s="922"/>
      <c r="D194" s="922"/>
    </row>
    <row r="195" spans="1:4">
      <c r="A195" s="922"/>
      <c r="B195" s="922"/>
      <c r="C195" s="922"/>
      <c r="D195" s="922"/>
    </row>
    <row r="196" spans="1:4">
      <c r="A196" s="922"/>
      <c r="B196" s="922"/>
      <c r="C196" s="922"/>
      <c r="D196" s="922"/>
    </row>
    <row r="197" spans="1:4">
      <c r="A197" s="922"/>
      <c r="B197" s="922"/>
      <c r="C197" s="922"/>
      <c r="D197" s="922"/>
    </row>
    <row r="198" spans="1:4">
      <c r="A198" s="922"/>
      <c r="B198" s="922"/>
      <c r="C198" s="922"/>
      <c r="D198" s="922"/>
    </row>
    <row r="201" spans="1:4">
      <c r="A201" s="920"/>
      <c r="B201" s="920"/>
      <c r="C201" s="921"/>
      <c r="D201" s="921"/>
    </row>
    <row r="203" spans="1:4">
      <c r="A203" s="922"/>
      <c r="B203" s="922"/>
      <c r="C203" s="922"/>
      <c r="D203" s="922"/>
    </row>
    <row r="204" spans="1:4">
      <c r="A204" s="922"/>
      <c r="B204" s="922"/>
      <c r="C204" s="922"/>
      <c r="D204" s="922"/>
    </row>
    <row r="205" spans="1:4">
      <c r="A205" s="922"/>
      <c r="B205" s="922"/>
      <c r="C205" s="922"/>
      <c r="D205" s="922"/>
    </row>
    <row r="206" spans="1:4">
      <c r="A206" s="922"/>
      <c r="B206" s="922"/>
      <c r="C206" s="922"/>
      <c r="D206" s="922"/>
    </row>
    <row r="207" spans="1:4">
      <c r="A207" s="922"/>
      <c r="B207" s="922"/>
      <c r="C207" s="922"/>
      <c r="D207" s="922"/>
    </row>
    <row r="208" spans="1:4">
      <c r="A208" s="922"/>
      <c r="B208" s="922"/>
      <c r="C208" s="922"/>
      <c r="D208" s="922"/>
    </row>
    <row r="209" spans="1:4">
      <c r="A209" s="922"/>
      <c r="B209" s="922"/>
      <c r="C209" s="922"/>
      <c r="D209" s="922"/>
    </row>
    <row r="210" spans="1:4">
      <c r="A210" s="922"/>
      <c r="B210" s="922"/>
      <c r="C210" s="922"/>
      <c r="D210" s="922"/>
    </row>
    <row r="211" spans="1:4">
      <c r="A211" s="922"/>
      <c r="B211" s="922"/>
      <c r="C211" s="922"/>
      <c r="D211" s="922"/>
    </row>
    <row r="212" spans="1:4">
      <c r="A212" s="922"/>
      <c r="B212" s="922"/>
      <c r="C212" s="922"/>
      <c r="D212" s="922"/>
    </row>
    <row r="213" spans="1:4">
      <c r="A213" s="922"/>
      <c r="B213" s="922"/>
      <c r="C213" s="922"/>
      <c r="D213" s="922"/>
    </row>
    <row r="214" spans="1:4">
      <c r="A214" s="922"/>
      <c r="B214" s="922"/>
      <c r="C214" s="922"/>
      <c r="D214" s="922"/>
    </row>
    <row r="215" spans="1:4">
      <c r="A215" s="922"/>
      <c r="B215" s="922"/>
      <c r="C215" s="922"/>
      <c r="D215" s="922"/>
    </row>
    <row r="216" spans="1:4">
      <c r="A216" s="922"/>
      <c r="B216" s="922"/>
      <c r="C216" s="922"/>
      <c r="D216" s="922"/>
    </row>
    <row r="217" spans="1:4">
      <c r="A217" s="922"/>
      <c r="B217" s="922"/>
      <c r="C217" s="922"/>
      <c r="D217" s="922"/>
    </row>
    <row r="218" spans="1:4">
      <c r="A218" s="922"/>
      <c r="B218" s="922"/>
      <c r="C218" s="922"/>
      <c r="D218" s="922"/>
    </row>
    <row r="219" spans="1:4">
      <c r="A219" s="922"/>
      <c r="B219" s="922"/>
      <c r="C219" s="922"/>
      <c r="D219" s="922"/>
    </row>
    <row r="220" spans="1:4">
      <c r="A220" s="922"/>
      <c r="B220" s="922"/>
      <c r="C220" s="922"/>
      <c r="D220" s="922"/>
    </row>
    <row r="221" spans="1:4">
      <c r="A221" s="922"/>
      <c r="B221" s="922"/>
      <c r="C221" s="922"/>
      <c r="D221" s="922"/>
    </row>
    <row r="222" spans="1:4">
      <c r="A222" s="922"/>
      <c r="B222" s="922"/>
      <c r="C222" s="922"/>
      <c r="D222" s="922"/>
    </row>
    <row r="223" spans="1:4">
      <c r="A223" s="922"/>
      <c r="B223" s="922"/>
      <c r="C223" s="922"/>
      <c r="D223" s="922"/>
    </row>
    <row r="224" spans="1:4">
      <c r="A224" s="922"/>
      <c r="B224" s="922"/>
      <c r="C224" s="922"/>
      <c r="D224" s="922"/>
    </row>
    <row r="225" spans="1:4">
      <c r="A225" s="922"/>
      <c r="B225" s="922"/>
      <c r="C225" s="922"/>
      <c r="D225" s="922"/>
    </row>
    <row r="226" spans="1:4">
      <c r="A226" s="922"/>
      <c r="B226" s="922"/>
      <c r="C226" s="922"/>
      <c r="D226" s="922"/>
    </row>
    <row r="227" spans="1:4">
      <c r="A227" s="922"/>
      <c r="B227" s="922"/>
      <c r="C227" s="922"/>
      <c r="D227" s="922"/>
    </row>
    <row r="228" spans="1:4">
      <c r="A228" s="922"/>
      <c r="B228" s="922"/>
      <c r="C228" s="922"/>
      <c r="D228" s="922"/>
    </row>
    <row r="229" spans="1:4">
      <c r="A229" s="922"/>
      <c r="B229" s="922"/>
      <c r="C229" s="922"/>
      <c r="D229" s="922"/>
    </row>
    <row r="230" spans="1:4">
      <c r="A230" s="922"/>
      <c r="B230" s="922"/>
      <c r="C230" s="922"/>
      <c r="D230" s="922"/>
    </row>
    <row r="231" spans="1:4">
      <c r="A231" s="922"/>
      <c r="B231" s="922"/>
      <c r="C231" s="922"/>
      <c r="D231" s="922"/>
    </row>
    <row r="232" spans="1:4">
      <c r="A232" s="922"/>
      <c r="B232" s="922"/>
      <c r="C232" s="922"/>
      <c r="D232" s="922"/>
    </row>
    <row r="233" spans="1:4">
      <c r="A233" s="922"/>
      <c r="B233" s="922"/>
      <c r="C233" s="922"/>
      <c r="D233" s="922"/>
    </row>
    <row r="234" spans="1:4">
      <c r="A234" s="922"/>
      <c r="B234" s="922"/>
      <c r="C234" s="922"/>
      <c r="D234" s="922"/>
    </row>
    <row r="235" spans="1:4">
      <c r="A235" s="922"/>
      <c r="B235" s="922"/>
      <c r="C235" s="922"/>
      <c r="D235" s="922"/>
    </row>
    <row r="236" spans="1:4">
      <c r="A236" s="922"/>
      <c r="B236" s="922"/>
      <c r="C236" s="922"/>
      <c r="D236" s="922"/>
    </row>
    <row r="237" spans="1:4">
      <c r="A237" s="922"/>
      <c r="B237" s="922"/>
      <c r="C237" s="922"/>
      <c r="D237" s="922"/>
    </row>
    <row r="238" spans="1:4">
      <c r="A238" s="922"/>
      <c r="B238" s="922"/>
      <c r="C238" s="922"/>
      <c r="D238" s="922"/>
    </row>
    <row r="239" spans="1:4">
      <c r="A239" s="922"/>
      <c r="B239" s="922"/>
      <c r="C239" s="922"/>
      <c r="D239" s="922"/>
    </row>
    <row r="240" spans="1:4">
      <c r="A240" s="922"/>
      <c r="B240" s="922"/>
      <c r="C240" s="922"/>
      <c r="D240" s="922"/>
    </row>
    <row r="241" spans="1:4">
      <c r="A241" s="922"/>
      <c r="B241" s="922"/>
      <c r="C241" s="922"/>
      <c r="D241" s="922"/>
    </row>
    <row r="242" spans="1:4">
      <c r="A242" s="922"/>
      <c r="B242" s="922"/>
      <c r="C242" s="922"/>
      <c r="D242" s="922"/>
    </row>
    <row r="243" spans="1:4">
      <c r="A243" s="922"/>
      <c r="B243" s="922"/>
      <c r="C243" s="922"/>
      <c r="D243" s="922"/>
    </row>
    <row r="244" spans="1:4">
      <c r="A244" s="922"/>
      <c r="B244" s="922"/>
      <c r="C244" s="922"/>
      <c r="D244" s="922"/>
    </row>
    <row r="245" spans="1:4">
      <c r="A245" s="922"/>
      <c r="B245" s="922"/>
      <c r="C245" s="922"/>
      <c r="D245" s="922"/>
    </row>
    <row r="246" spans="1:4">
      <c r="A246" s="922"/>
      <c r="B246" s="922"/>
      <c r="C246" s="922"/>
      <c r="D246" s="922"/>
    </row>
    <row r="247" spans="1:4">
      <c r="A247" s="922"/>
      <c r="B247" s="922"/>
      <c r="C247" s="922"/>
      <c r="D247" s="922"/>
    </row>
    <row r="248" spans="1:4">
      <c r="A248" s="922"/>
      <c r="B248" s="922"/>
      <c r="C248" s="922"/>
      <c r="D248" s="922"/>
    </row>
    <row r="249" spans="1:4">
      <c r="A249" s="922"/>
      <c r="B249" s="922"/>
      <c r="C249" s="922"/>
      <c r="D249" s="922"/>
    </row>
    <row r="250" spans="1:4">
      <c r="A250" s="922"/>
      <c r="B250" s="922"/>
      <c r="C250" s="922"/>
      <c r="D250" s="922"/>
    </row>
    <row r="251" spans="1:4">
      <c r="A251" s="922"/>
      <c r="B251" s="922"/>
      <c r="C251" s="922"/>
      <c r="D251" s="922"/>
    </row>
    <row r="252" spans="1:4">
      <c r="A252" s="922"/>
      <c r="B252" s="922"/>
      <c r="C252" s="922"/>
      <c r="D252" s="922"/>
    </row>
    <row r="253" spans="1:4">
      <c r="A253" s="922"/>
      <c r="B253" s="922"/>
      <c r="C253" s="922"/>
      <c r="D253" s="922"/>
    </row>
    <row r="254" spans="1:4">
      <c r="A254" s="922"/>
      <c r="B254" s="922"/>
      <c r="C254" s="922"/>
      <c r="D254" s="922"/>
    </row>
    <row r="255" spans="1:4">
      <c r="A255" s="922"/>
      <c r="B255" s="922"/>
      <c r="C255" s="922"/>
      <c r="D255" s="922"/>
    </row>
    <row r="256" spans="1:4">
      <c r="A256" s="922"/>
      <c r="B256" s="922"/>
      <c r="C256" s="922"/>
      <c r="D256" s="922"/>
    </row>
    <row r="257" spans="1:4">
      <c r="A257" s="922"/>
      <c r="B257" s="922"/>
      <c r="C257" s="922"/>
      <c r="D257" s="922"/>
    </row>
    <row r="258" spans="1:4">
      <c r="A258" s="922"/>
      <c r="B258" s="922"/>
      <c r="C258" s="922"/>
      <c r="D258" s="922"/>
    </row>
    <row r="259" spans="1:4">
      <c r="A259" s="922"/>
      <c r="B259" s="922"/>
      <c r="C259" s="922"/>
      <c r="D259" s="922"/>
    </row>
    <row r="261" spans="1:4">
      <c r="A261" s="920"/>
      <c r="B261" s="920"/>
      <c r="C261" s="921"/>
      <c r="D261" s="921"/>
    </row>
    <row r="263" spans="1:4">
      <c r="A263" s="922"/>
      <c r="B263" s="922"/>
      <c r="C263" s="922"/>
      <c r="D263" s="922"/>
    </row>
    <row r="264" spans="1:4">
      <c r="A264" s="922"/>
      <c r="B264" s="922"/>
      <c r="C264" s="922"/>
      <c r="D264" s="922"/>
    </row>
    <row r="265" spans="1:4">
      <c r="A265" s="922"/>
      <c r="B265" s="922"/>
      <c r="C265" s="922"/>
      <c r="D265" s="922"/>
    </row>
    <row r="266" spans="1:4">
      <c r="A266" s="922"/>
      <c r="B266" s="922"/>
      <c r="C266" s="922"/>
      <c r="D266" s="922"/>
    </row>
    <row r="267" spans="1:4">
      <c r="A267" s="922"/>
      <c r="B267" s="922"/>
      <c r="C267" s="922"/>
      <c r="D267" s="922"/>
    </row>
    <row r="268" spans="1:4">
      <c r="A268" s="922"/>
      <c r="B268" s="922"/>
      <c r="C268" s="922"/>
      <c r="D268" s="922"/>
    </row>
    <row r="269" spans="1:4">
      <c r="A269" s="922"/>
      <c r="B269" s="922"/>
      <c r="C269" s="922"/>
      <c r="D269" s="922"/>
    </row>
    <row r="270" spans="1:4">
      <c r="A270" s="922"/>
      <c r="B270" s="922"/>
      <c r="C270" s="922"/>
      <c r="D270" s="922"/>
    </row>
    <row r="271" spans="1:4">
      <c r="A271" s="922"/>
      <c r="B271" s="922"/>
      <c r="C271" s="922"/>
      <c r="D271" s="922"/>
    </row>
    <row r="272" spans="1:4">
      <c r="A272" s="922"/>
      <c r="B272" s="922"/>
      <c r="C272" s="922"/>
      <c r="D272" s="922"/>
    </row>
    <row r="273" spans="1:4">
      <c r="A273" s="922"/>
      <c r="B273" s="922"/>
      <c r="C273" s="922"/>
      <c r="D273" s="922"/>
    </row>
    <row r="274" spans="1:4">
      <c r="A274" s="922"/>
      <c r="B274" s="922"/>
      <c r="C274" s="922"/>
      <c r="D274" s="922"/>
    </row>
    <row r="275" spans="1:4">
      <c r="A275" s="922"/>
      <c r="B275" s="922"/>
      <c r="C275" s="922"/>
      <c r="D275" s="922"/>
    </row>
    <row r="276" spans="1:4">
      <c r="A276" s="922"/>
      <c r="B276" s="922"/>
      <c r="C276" s="922"/>
      <c r="D276" s="922"/>
    </row>
    <row r="277" spans="1:4">
      <c r="A277" s="922"/>
      <c r="B277" s="922"/>
      <c r="C277" s="922"/>
      <c r="D277" s="922"/>
    </row>
    <row r="278" spans="1:4">
      <c r="A278" s="922"/>
      <c r="B278" s="922"/>
      <c r="C278" s="922"/>
      <c r="D278" s="922"/>
    </row>
    <row r="279" spans="1:4">
      <c r="A279" s="922"/>
      <c r="B279" s="922"/>
      <c r="C279" s="922"/>
      <c r="D279" s="922"/>
    </row>
    <row r="280" spans="1:4">
      <c r="A280" s="922"/>
      <c r="B280" s="922"/>
      <c r="C280" s="922"/>
      <c r="D280" s="922"/>
    </row>
    <row r="281" spans="1:4">
      <c r="A281" s="922"/>
      <c r="B281" s="922"/>
      <c r="C281" s="922"/>
      <c r="D281" s="922"/>
    </row>
    <row r="282" spans="1:4">
      <c r="A282" s="922"/>
      <c r="B282" s="922"/>
      <c r="C282" s="922"/>
      <c r="D282" s="922"/>
    </row>
    <row r="283" spans="1:4">
      <c r="A283" s="922"/>
      <c r="B283" s="922"/>
      <c r="C283" s="922"/>
      <c r="D283" s="922"/>
    </row>
    <row r="284" spans="1:4">
      <c r="A284" s="922"/>
      <c r="B284" s="922"/>
      <c r="C284" s="922"/>
      <c r="D284" s="922"/>
    </row>
    <row r="285" spans="1:4">
      <c r="A285" s="922"/>
      <c r="B285" s="922"/>
      <c r="C285" s="922"/>
      <c r="D285" s="922"/>
    </row>
    <row r="286" spans="1:4">
      <c r="A286" s="922"/>
      <c r="B286" s="922"/>
      <c r="C286" s="922"/>
      <c r="D286" s="922"/>
    </row>
    <row r="287" spans="1:4">
      <c r="A287" s="922"/>
      <c r="B287" s="922"/>
      <c r="C287" s="922"/>
      <c r="D287" s="922"/>
    </row>
    <row r="288" spans="1:4">
      <c r="A288" s="922"/>
      <c r="B288" s="922"/>
      <c r="C288" s="922"/>
      <c r="D288" s="922"/>
    </row>
    <row r="289" spans="1:4">
      <c r="A289" s="922"/>
      <c r="B289" s="922"/>
      <c r="C289" s="922"/>
      <c r="D289" s="922"/>
    </row>
    <row r="290" spans="1:4">
      <c r="A290" s="922"/>
      <c r="B290" s="922"/>
      <c r="C290" s="922"/>
      <c r="D290" s="922"/>
    </row>
    <row r="291" spans="1:4">
      <c r="A291" s="922"/>
      <c r="B291" s="922"/>
      <c r="C291" s="922"/>
      <c r="D291" s="922"/>
    </row>
    <row r="292" spans="1:4">
      <c r="A292" s="922"/>
      <c r="B292" s="922"/>
      <c r="C292" s="922"/>
      <c r="D292" s="922"/>
    </row>
    <row r="293" spans="1:4">
      <c r="A293" s="922"/>
      <c r="B293" s="922"/>
      <c r="C293" s="922"/>
      <c r="D293" s="922"/>
    </row>
    <row r="294" spans="1:4">
      <c r="A294" s="922"/>
      <c r="B294" s="922"/>
      <c r="C294" s="922"/>
      <c r="D294" s="922"/>
    </row>
    <row r="295" spans="1:4">
      <c r="A295" s="922"/>
      <c r="B295" s="922"/>
      <c r="C295" s="922"/>
      <c r="D295" s="922"/>
    </row>
    <row r="296" spans="1:4">
      <c r="A296" s="922"/>
      <c r="B296" s="922"/>
      <c r="C296" s="922"/>
      <c r="D296" s="922"/>
    </row>
    <row r="297" spans="1:4">
      <c r="A297" s="922"/>
      <c r="B297" s="922"/>
      <c r="C297" s="922"/>
      <c r="D297" s="922"/>
    </row>
    <row r="298" spans="1:4">
      <c r="A298" s="922"/>
      <c r="B298" s="922"/>
      <c r="C298" s="922"/>
      <c r="D298" s="922"/>
    </row>
    <row r="299" spans="1:4">
      <c r="A299" s="922"/>
      <c r="B299" s="922"/>
      <c r="C299" s="922"/>
      <c r="D299" s="922"/>
    </row>
    <row r="300" spans="1:4">
      <c r="A300" s="922"/>
      <c r="B300" s="922"/>
      <c r="C300" s="922"/>
      <c r="D300" s="922"/>
    </row>
    <row r="301" spans="1:4">
      <c r="A301" s="922"/>
      <c r="B301" s="922"/>
      <c r="C301" s="922"/>
      <c r="D301" s="922"/>
    </row>
    <row r="302" spans="1:4">
      <c r="A302" s="922"/>
      <c r="B302" s="922"/>
      <c r="C302" s="922"/>
      <c r="D302" s="922"/>
    </row>
    <row r="303" spans="1:4">
      <c r="A303" s="922"/>
      <c r="B303" s="922"/>
      <c r="C303" s="922"/>
      <c r="D303" s="922"/>
    </row>
    <row r="304" spans="1:4">
      <c r="A304" s="922"/>
      <c r="B304" s="922"/>
      <c r="C304" s="922"/>
      <c r="D304" s="922"/>
    </row>
    <row r="305" spans="1:4">
      <c r="A305" s="922"/>
      <c r="B305" s="922"/>
      <c r="C305" s="922"/>
      <c r="D305" s="922"/>
    </row>
    <row r="306" spans="1:4">
      <c r="A306" s="922"/>
      <c r="B306" s="922"/>
      <c r="C306" s="922"/>
      <c r="D306" s="922"/>
    </row>
    <row r="307" spans="1:4">
      <c r="A307" s="922"/>
      <c r="B307" s="922"/>
      <c r="C307" s="922"/>
      <c r="D307" s="922"/>
    </row>
    <row r="308" spans="1:4">
      <c r="A308" s="922"/>
      <c r="B308" s="922"/>
      <c r="C308" s="922"/>
      <c r="D308" s="922"/>
    </row>
    <row r="309" spans="1:4">
      <c r="A309" s="922"/>
      <c r="B309" s="922"/>
      <c r="C309" s="922"/>
      <c r="D309" s="922"/>
    </row>
    <row r="310" spans="1:4">
      <c r="A310" s="922"/>
      <c r="B310" s="922"/>
      <c r="C310" s="922"/>
      <c r="D310" s="922"/>
    </row>
    <row r="311" spans="1:4">
      <c r="A311" s="922"/>
      <c r="B311" s="922"/>
      <c r="C311" s="922"/>
      <c r="D311" s="922"/>
    </row>
    <row r="312" spans="1:4">
      <c r="A312" s="922"/>
      <c r="B312" s="922"/>
      <c r="C312" s="922"/>
      <c r="D312" s="922"/>
    </row>
    <row r="313" spans="1:4">
      <c r="A313" s="922"/>
      <c r="B313" s="922"/>
      <c r="C313" s="922"/>
      <c r="D313" s="922"/>
    </row>
    <row r="314" spans="1:4">
      <c r="A314" s="922"/>
      <c r="B314" s="922"/>
      <c r="C314" s="922"/>
      <c r="D314" s="922"/>
    </row>
    <row r="315" spans="1:4">
      <c r="A315" s="922"/>
      <c r="B315" s="922"/>
      <c r="C315" s="922"/>
      <c r="D315" s="922"/>
    </row>
    <row r="316" spans="1:4">
      <c r="A316" s="922"/>
      <c r="B316" s="922"/>
      <c r="C316" s="922"/>
      <c r="D316" s="922"/>
    </row>
    <row r="317" spans="1:4">
      <c r="A317" s="922"/>
      <c r="B317" s="922"/>
      <c r="C317" s="922"/>
      <c r="D317" s="922"/>
    </row>
  </sheetData>
  <sheetProtection algorithmName="SHA-512" hashValue="LElFsXXiFycoqOjY12tAHm+uKurgAVr9nX7Hlcb3UMi7wdTF06lbfC1JVGp16+2EQ4BZpzrr+pfGNrUjQ1NJPA==" saltValue="AHeUYyJa+/8Nk1+7FHsWuA==" spinCount="100000" sheet="1" objects="1" scenarios="1"/>
  <mergeCells count="13">
    <mergeCell ref="B1:H1"/>
    <mergeCell ref="B54:H60"/>
    <mergeCell ref="B27:G27"/>
    <mergeCell ref="B2:H3"/>
    <mergeCell ref="B4:H4"/>
    <mergeCell ref="B5:H5"/>
    <mergeCell ref="B7:H7"/>
    <mergeCell ref="B9:H9"/>
    <mergeCell ref="B11:H11"/>
    <mergeCell ref="B13:H13"/>
    <mergeCell ref="B14:H14"/>
    <mergeCell ref="B29:H30"/>
    <mergeCell ref="B35:C35"/>
  </mergeCells>
  <dataValidations count="5">
    <dataValidation type="list" allowBlank="1" showInputMessage="1" showErrorMessage="1" sqref="B27" xr:uid="{678E6757-45E1-4405-B03F-800070870F16}">
      <formula1>$AB$32:$AB$35</formula1>
    </dataValidation>
    <dataValidation type="list" allowBlank="1" showInputMessage="1" showErrorMessage="1" sqref="B35" xr:uid="{CA7E1FB4-34C8-4CA4-9E30-5C929B54A08C}">
      <formula1>$AB$25:$AB$26</formula1>
    </dataValidation>
    <dataValidation type="decimal" allowBlank="1" showInputMessage="1" showErrorMessage="1" sqref="C18:D20" xr:uid="{20CC62CC-E425-4500-88B9-A71AB0017928}">
      <formula1>0</formula1>
      <formula2>8</formula2>
    </dataValidation>
    <dataValidation type="list" allowBlank="1" showInputMessage="1" showErrorMessage="1" sqref="B41" xr:uid="{4F14CA18-70B3-47B0-819A-4F47F5AEC71D}">
      <formula1>"Electric,Natural Gas,Oil,Propane,Other"</formula1>
    </dataValidation>
    <dataValidation type="list" allowBlank="1" showInputMessage="1" showErrorMessage="1" sqref="B31" xr:uid="{CCC8933B-A5D1-4534-B757-AFB7ADEA1BA5}">
      <formula1>$AB$39:$AB$41</formula1>
    </dataValidation>
  </dataValidations>
  <hyperlinks>
    <hyperlink ref="I5" location="'Project Summary'!A1" display="Click to go back on Project summary tab" xr:uid="{8C7A4F0B-A508-4A99-B117-4CA83F97D573}"/>
    <hyperlink ref="A1" location="'Project Summary'!A1" display="Click to go back on Project summary tab" xr:uid="{85C25075-F0E4-4644-8084-0D7C2FE80E29}"/>
  </hyperlink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6EBE-E231-43D6-B1B6-BB9C0AB94F3F}">
  <dimension ref="M1:M2"/>
  <sheetViews>
    <sheetView zoomScale="80" zoomScaleNormal="80" workbookViewId="0">
      <selection activeCell="M60" sqref="M60"/>
    </sheetView>
  </sheetViews>
  <sheetFormatPr defaultColWidth="9.1796875" defaultRowHeight="12.5"/>
  <cols>
    <col min="1" max="12" width="9.1796875" style="287"/>
    <col min="13" max="13" width="26.1796875" style="287" customWidth="1"/>
    <col min="14" max="16384" width="9.1796875" style="287"/>
  </cols>
  <sheetData>
    <row r="1" spans="13:13" ht="25">
      <c r="M1" s="990" t="s">
        <v>1014</v>
      </c>
    </row>
    <row r="2" spans="13:13">
      <c r="M2" s="990"/>
    </row>
  </sheetData>
  <hyperlinks>
    <hyperlink ref="M1" location="'1- Interior Lighting &amp; NLC'!A1" display="Click to go back to the Interior Lighting &amp; NLC" xr:uid="{38C2C958-2B42-DB4A-A249-E8F0DB29DF96}"/>
  </hyperlinks>
  <pageMargins left="0.7" right="0.7" top="0.75" bottom="0.75" header="0.3" footer="0.3"/>
  <pageSetup orientation="portrait" horizontalDpi="1200" verticalDpi="12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1:F38"/>
  <sheetViews>
    <sheetView showGridLines="0" zoomScale="80" zoomScaleNormal="80" workbookViewId="0">
      <selection activeCell="F2" sqref="F2"/>
    </sheetView>
  </sheetViews>
  <sheetFormatPr defaultColWidth="9.453125" defaultRowHeight="12.5"/>
  <cols>
    <col min="1" max="1" width="21.453125" style="112" bestFit="1" customWidth="1"/>
    <col min="2" max="3" width="16.453125" style="167" bestFit="1" customWidth="1"/>
    <col min="4" max="4" width="16.453125" style="188" bestFit="1" customWidth="1"/>
    <col min="5" max="5" width="6.453125" style="112" customWidth="1"/>
    <col min="6" max="6" width="17.453125" style="112" bestFit="1" customWidth="1"/>
    <col min="7" max="16384" width="9.453125" style="112"/>
  </cols>
  <sheetData>
    <row r="1" spans="1:6" ht="20">
      <c r="A1" s="180" t="s">
        <v>292</v>
      </c>
      <c r="B1" s="181" t="s">
        <v>293</v>
      </c>
      <c r="C1" s="181" t="s">
        <v>294</v>
      </c>
      <c r="D1" s="182" t="s">
        <v>295</v>
      </c>
    </row>
    <row r="2" spans="1:6" ht="13">
      <c r="A2" s="183" t="s">
        <v>1025</v>
      </c>
      <c r="B2" s="184">
        <v>0.8</v>
      </c>
      <c r="C2" s="184">
        <f>0.9*B2</f>
        <v>0.72</v>
      </c>
      <c r="D2" s="185">
        <f>0.6*B2</f>
        <v>0.48</v>
      </c>
    </row>
    <row r="3" spans="1:6" ht="13">
      <c r="A3" s="183" t="s">
        <v>1026</v>
      </c>
      <c r="B3" s="184">
        <v>1.01</v>
      </c>
      <c r="C3" s="184">
        <f t="shared" ref="C3:C23" si="0">0.9*B3</f>
        <v>0.91</v>
      </c>
      <c r="D3" s="185">
        <f t="shared" ref="D3:D33" si="1">0.6*B3</f>
        <v>0.61</v>
      </c>
    </row>
    <row r="4" spans="1:6" ht="13">
      <c r="A4" s="183" t="s">
        <v>1027</v>
      </c>
      <c r="B4" s="184">
        <v>1.01</v>
      </c>
      <c r="C4" s="184">
        <f t="shared" si="0"/>
        <v>0.91</v>
      </c>
      <c r="D4" s="185">
        <f t="shared" si="1"/>
        <v>0.61</v>
      </c>
    </row>
    <row r="5" spans="1:6" ht="13">
      <c r="A5" s="183" t="s">
        <v>1028</v>
      </c>
      <c r="B5" s="184">
        <v>1.01</v>
      </c>
      <c r="C5" s="184">
        <f t="shared" si="0"/>
        <v>0.91</v>
      </c>
      <c r="D5" s="185">
        <f t="shared" si="1"/>
        <v>0.61</v>
      </c>
    </row>
    <row r="6" spans="1:6" ht="13">
      <c r="A6" s="183" t="s">
        <v>1029</v>
      </c>
      <c r="B6" s="184">
        <v>0.9</v>
      </c>
      <c r="C6" s="184">
        <f t="shared" si="0"/>
        <v>0.81</v>
      </c>
      <c r="D6" s="185">
        <f t="shared" si="1"/>
        <v>0.54</v>
      </c>
    </row>
    <row r="7" spans="1:6" ht="13">
      <c r="A7" s="183" t="s">
        <v>1030</v>
      </c>
      <c r="B7" s="184">
        <v>0.95</v>
      </c>
      <c r="C7" s="184">
        <f t="shared" si="0"/>
        <v>0.86</v>
      </c>
      <c r="D7" s="185">
        <f t="shared" si="1"/>
        <v>0.56999999999999995</v>
      </c>
    </row>
    <row r="8" spans="1:6" ht="13">
      <c r="A8" s="183" t="s">
        <v>1031</v>
      </c>
      <c r="B8" s="184">
        <v>0.56999999999999995</v>
      </c>
      <c r="C8" s="184">
        <f t="shared" si="0"/>
        <v>0.51</v>
      </c>
      <c r="D8" s="185">
        <f t="shared" si="1"/>
        <v>0.34</v>
      </c>
    </row>
    <row r="9" spans="1:6" ht="13">
      <c r="A9" s="183" t="s">
        <v>1032</v>
      </c>
      <c r="B9" s="184">
        <v>0.84</v>
      </c>
      <c r="C9" s="184">
        <f t="shared" si="0"/>
        <v>0.76</v>
      </c>
      <c r="D9" s="185">
        <f t="shared" si="1"/>
        <v>0.5</v>
      </c>
    </row>
    <row r="10" spans="1:6" ht="13">
      <c r="A10" s="183" t="s">
        <v>1033</v>
      </c>
      <c r="B10" s="184">
        <v>0.67</v>
      </c>
      <c r="C10" s="184">
        <f t="shared" si="0"/>
        <v>0.6</v>
      </c>
      <c r="D10" s="185">
        <f t="shared" si="1"/>
        <v>0.4</v>
      </c>
    </row>
    <row r="11" spans="1:6" ht="13">
      <c r="A11" s="183" t="s">
        <v>1034</v>
      </c>
      <c r="B11" s="184">
        <v>0.94</v>
      </c>
      <c r="C11" s="184">
        <f t="shared" si="0"/>
        <v>0.85</v>
      </c>
      <c r="D11" s="185">
        <f t="shared" si="1"/>
        <v>0.56000000000000005</v>
      </c>
    </row>
    <row r="12" spans="1:6" ht="13">
      <c r="A12" s="183" t="s">
        <v>1035</v>
      </c>
      <c r="B12" s="184">
        <v>0.9</v>
      </c>
      <c r="C12" s="184">
        <f t="shared" si="0"/>
        <v>0.81</v>
      </c>
      <c r="D12" s="185">
        <f t="shared" si="1"/>
        <v>0.54</v>
      </c>
    </row>
    <row r="13" spans="1:6" ht="13">
      <c r="A13" s="183" t="s">
        <v>1036</v>
      </c>
      <c r="B13" s="184">
        <v>1.05</v>
      </c>
      <c r="C13" s="184">
        <f t="shared" si="0"/>
        <v>0.95</v>
      </c>
      <c r="D13" s="185">
        <f t="shared" si="1"/>
        <v>0.63</v>
      </c>
    </row>
    <row r="14" spans="1:6" ht="13">
      <c r="A14" s="183" t="s">
        <v>1037</v>
      </c>
      <c r="B14" s="184">
        <v>0.87</v>
      </c>
      <c r="C14" s="184">
        <f t="shared" si="0"/>
        <v>0.78</v>
      </c>
      <c r="D14" s="185">
        <f t="shared" si="1"/>
        <v>0.52</v>
      </c>
    </row>
    <row r="15" spans="1:6" ht="13">
      <c r="A15" s="183" t="s">
        <v>1038</v>
      </c>
      <c r="B15" s="184">
        <v>1.19</v>
      </c>
      <c r="C15" s="184">
        <f t="shared" si="0"/>
        <v>1.07</v>
      </c>
      <c r="D15" s="185">
        <f t="shared" si="1"/>
        <v>0.71</v>
      </c>
    </row>
    <row r="16" spans="1:6" ht="13">
      <c r="A16" s="183" t="s">
        <v>1039</v>
      </c>
      <c r="B16" s="184">
        <v>1.17</v>
      </c>
      <c r="C16" s="184">
        <f t="shared" si="0"/>
        <v>1.05</v>
      </c>
      <c r="D16" s="185">
        <f t="shared" si="1"/>
        <v>0.7</v>
      </c>
      <c r="F16" s="186"/>
    </row>
    <row r="17" spans="1:4" ht="13">
      <c r="A17" s="183" t="s">
        <v>1040</v>
      </c>
      <c r="B17" s="184">
        <v>0.76</v>
      </c>
      <c r="C17" s="184">
        <f t="shared" si="0"/>
        <v>0.68</v>
      </c>
      <c r="D17" s="185">
        <f t="shared" si="1"/>
        <v>0.46</v>
      </c>
    </row>
    <row r="18" spans="1:4" ht="13">
      <c r="A18" s="183" t="s">
        <v>1041</v>
      </c>
      <c r="B18" s="184">
        <v>0.51</v>
      </c>
      <c r="C18" s="184">
        <f t="shared" si="0"/>
        <v>0.46</v>
      </c>
      <c r="D18" s="185">
        <f t="shared" si="1"/>
        <v>0.31</v>
      </c>
    </row>
    <row r="19" spans="1:4" ht="13">
      <c r="A19" s="183" t="s">
        <v>1042</v>
      </c>
      <c r="B19" s="184">
        <v>1.02</v>
      </c>
      <c r="C19" s="184">
        <f t="shared" si="0"/>
        <v>0.92</v>
      </c>
      <c r="D19" s="185">
        <f t="shared" si="1"/>
        <v>0.61</v>
      </c>
    </row>
    <row r="20" spans="1:4" ht="13">
      <c r="A20" s="183" t="s">
        <v>1043</v>
      </c>
      <c r="B20" s="184">
        <v>0.82</v>
      </c>
      <c r="C20" s="184">
        <f t="shared" si="0"/>
        <v>0.74</v>
      </c>
      <c r="D20" s="185">
        <f t="shared" si="1"/>
        <v>0.49</v>
      </c>
    </row>
    <row r="21" spans="1:4" ht="13">
      <c r="A21" s="183" t="s">
        <v>1044</v>
      </c>
      <c r="B21" s="184">
        <v>0.21</v>
      </c>
      <c r="C21" s="184">
        <f t="shared" si="0"/>
        <v>0.19</v>
      </c>
      <c r="D21" s="185">
        <f t="shared" si="1"/>
        <v>0.13</v>
      </c>
    </row>
    <row r="22" spans="1:4" ht="13">
      <c r="A22" s="183" t="s">
        <v>1045</v>
      </c>
      <c r="B22" s="184">
        <v>0.81</v>
      </c>
      <c r="C22" s="184">
        <f t="shared" si="0"/>
        <v>0.73</v>
      </c>
      <c r="D22" s="185">
        <f t="shared" si="1"/>
        <v>0.49</v>
      </c>
    </row>
    <row r="23" spans="1:4" ht="13">
      <c r="A23" s="183" t="s">
        <v>1046</v>
      </c>
      <c r="B23" s="184">
        <v>1.39</v>
      </c>
      <c r="C23" s="184">
        <f t="shared" si="0"/>
        <v>1.25</v>
      </c>
      <c r="D23" s="185">
        <f t="shared" si="1"/>
        <v>0.83</v>
      </c>
    </row>
    <row r="24" spans="1:4" ht="13">
      <c r="A24" s="183" t="s">
        <v>1047</v>
      </c>
      <c r="B24" s="187">
        <v>0.87</v>
      </c>
      <c r="C24" s="187">
        <f>0.9*B24</f>
        <v>0.78</v>
      </c>
      <c r="D24" s="185">
        <f t="shared" si="1"/>
        <v>0.52</v>
      </c>
    </row>
    <row r="25" spans="1:4" ht="13">
      <c r="A25" s="183" t="s">
        <v>1048</v>
      </c>
      <c r="B25" s="187">
        <v>0.87</v>
      </c>
      <c r="C25" s="187">
        <f t="shared" ref="C25:C33" si="2">0.9*B25</f>
        <v>0.78</v>
      </c>
      <c r="D25" s="185">
        <f t="shared" si="1"/>
        <v>0.52</v>
      </c>
    </row>
    <row r="26" spans="1:4" ht="13">
      <c r="A26" s="183" t="s">
        <v>1049</v>
      </c>
      <c r="B26" s="187">
        <v>1</v>
      </c>
      <c r="C26" s="187">
        <f t="shared" si="2"/>
        <v>0.9</v>
      </c>
      <c r="D26" s="185">
        <f t="shared" si="1"/>
        <v>0.6</v>
      </c>
    </row>
    <row r="27" spans="1:4" ht="13">
      <c r="A27" s="183" t="s">
        <v>296</v>
      </c>
      <c r="B27" s="187">
        <v>1.26</v>
      </c>
      <c r="C27" s="187">
        <f t="shared" si="2"/>
        <v>1.1299999999999999</v>
      </c>
      <c r="D27" s="185">
        <f t="shared" si="1"/>
        <v>0.76</v>
      </c>
    </row>
    <row r="28" spans="1:4" ht="13">
      <c r="A28" s="183" t="s">
        <v>1050</v>
      </c>
      <c r="B28" s="187">
        <v>0.87</v>
      </c>
      <c r="C28" s="187">
        <f t="shared" si="2"/>
        <v>0.78</v>
      </c>
      <c r="D28" s="185">
        <f t="shared" si="1"/>
        <v>0.52</v>
      </c>
    </row>
    <row r="29" spans="1:4" ht="13">
      <c r="A29" s="183" t="s">
        <v>1051</v>
      </c>
      <c r="B29" s="187">
        <v>0.91</v>
      </c>
      <c r="C29" s="187">
        <f t="shared" si="2"/>
        <v>0.82</v>
      </c>
      <c r="D29" s="185">
        <f t="shared" si="1"/>
        <v>0.55000000000000004</v>
      </c>
    </row>
    <row r="30" spans="1:4" ht="13">
      <c r="A30" s="183" t="s">
        <v>1052</v>
      </c>
      <c r="B30" s="187">
        <v>0.89</v>
      </c>
      <c r="C30" s="187">
        <f t="shared" si="2"/>
        <v>0.8</v>
      </c>
      <c r="D30" s="185">
        <f t="shared" si="1"/>
        <v>0.53</v>
      </c>
    </row>
    <row r="31" spans="1:4" ht="13">
      <c r="A31" s="183" t="s">
        <v>1053</v>
      </c>
      <c r="B31" s="187">
        <v>0.7</v>
      </c>
      <c r="C31" s="187">
        <f t="shared" si="2"/>
        <v>0.63</v>
      </c>
      <c r="D31" s="185">
        <f t="shared" si="1"/>
        <v>0.42</v>
      </c>
    </row>
    <row r="32" spans="1:4" ht="13">
      <c r="A32" s="183" t="s">
        <v>1054</v>
      </c>
      <c r="B32" s="187">
        <v>0.66</v>
      </c>
      <c r="C32" s="187">
        <f t="shared" si="2"/>
        <v>0.59</v>
      </c>
      <c r="D32" s="185">
        <f t="shared" si="1"/>
        <v>0.4</v>
      </c>
    </row>
    <row r="33" spans="1:4" ht="13">
      <c r="A33" s="183" t="s">
        <v>321</v>
      </c>
      <c r="B33" s="187">
        <v>1.19</v>
      </c>
      <c r="C33" s="187">
        <f t="shared" si="2"/>
        <v>1.07</v>
      </c>
      <c r="D33" s="185">
        <f t="shared" si="1"/>
        <v>0.71</v>
      </c>
    </row>
    <row r="34" spans="1:4" ht="13">
      <c r="A34" s="183"/>
      <c r="B34" s="187"/>
      <c r="C34" s="187"/>
      <c r="D34" s="185"/>
    </row>
    <row r="36" spans="1:4" ht="13">
      <c r="A36" s="186" t="s">
        <v>1055</v>
      </c>
    </row>
    <row r="37" spans="1:4">
      <c r="A37" s="112" t="s">
        <v>1056</v>
      </c>
    </row>
    <row r="38" spans="1:4">
      <c r="A38" s="112" t="s">
        <v>1057</v>
      </c>
    </row>
  </sheetData>
  <sheetProtection algorithmName="SHA-512" hashValue="nhwpiSMhvzGo/WpeQR9l3ozc2fvMC9b/vfj5JV7si7xaiewIQDoYpMfaOQ4dbnORa75bXiHmbsAYR4YvMVXCzg==" saltValue="Kkshu/z4OSwqLr7ndVohVw==" spinCount="100000" sheet="1" objects="1" scenarios="1"/>
  <printOptions horizontalCentered="1"/>
  <pageMargins left="0.5" right="0.5" top="1" bottom="1" header="0.5" footer="0.5"/>
  <pageSetup scale="98" orientation="landscape"/>
  <headerFooter alignWithMargins="0">
    <oddHeader>&amp;C&amp;A</oddHeader>
    <oddFooter>&amp;L2012 Version 1.0&amp;R&amp;D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K51"/>
  <sheetViews>
    <sheetView zoomScale="80" zoomScaleNormal="80" workbookViewId="0">
      <selection activeCell="B7" sqref="B7"/>
    </sheetView>
  </sheetViews>
  <sheetFormatPr defaultColWidth="8.453125" defaultRowHeight="12.5"/>
  <cols>
    <col min="1" max="1" width="8.453125" style="204"/>
    <col min="2" max="2" width="16.453125" style="204" customWidth="1"/>
    <col min="3" max="3" width="56.453125" style="204" customWidth="1"/>
    <col min="4" max="4" width="15.453125" style="204" bestFit="1" customWidth="1"/>
    <col min="5" max="5" width="8.453125" style="204"/>
    <col min="6" max="6" width="25.453125" style="204" bestFit="1" customWidth="1"/>
    <col min="7" max="7" width="62.453125" style="204" bestFit="1" customWidth="1"/>
    <col min="8" max="8" width="8.453125" style="204"/>
    <col min="9" max="9" width="25.453125" style="204" bestFit="1" customWidth="1"/>
    <col min="10" max="10" width="68.453125" style="204" bestFit="1" customWidth="1"/>
    <col min="11" max="16384" width="8.453125" style="204"/>
  </cols>
  <sheetData>
    <row r="1" spans="1:11" ht="20">
      <c r="A1" s="1294" t="s">
        <v>331</v>
      </c>
      <c r="B1" s="1294"/>
      <c r="C1" s="1294"/>
      <c r="D1" s="1294"/>
      <c r="E1" s="1294"/>
      <c r="F1" s="1294"/>
      <c r="G1" s="1294"/>
      <c r="H1" s="1294"/>
      <c r="I1" s="1294"/>
    </row>
    <row r="2" spans="1:11" s="642" customFormat="1" ht="20">
      <c r="A2" s="704"/>
      <c r="B2" s="1303" t="s">
        <v>862</v>
      </c>
      <c r="C2" s="1304"/>
      <c r="D2" s="1304"/>
      <c r="E2" s="1304"/>
      <c r="F2" s="1304"/>
      <c r="G2" s="1304"/>
      <c r="H2" s="704"/>
      <c r="I2" s="704"/>
    </row>
    <row r="3" spans="1:11" s="507" customFormat="1" ht="162" customHeight="1">
      <c r="A3" s="505"/>
      <c r="B3" s="1304"/>
      <c r="C3" s="1304"/>
      <c r="D3" s="1304"/>
      <c r="E3" s="1304"/>
      <c r="F3" s="1304"/>
      <c r="G3" s="1304"/>
      <c r="H3" s="505"/>
      <c r="I3" s="505"/>
    </row>
    <row r="4" spans="1:11" s="513" customFormat="1" ht="26">
      <c r="B4" s="521" t="s">
        <v>247</v>
      </c>
      <c r="C4" s="1295" t="s">
        <v>248</v>
      </c>
      <c r="D4" s="1296"/>
      <c r="E4" s="522"/>
      <c r="F4" s="521" t="s">
        <v>247</v>
      </c>
      <c r="G4" s="521" t="s">
        <v>248</v>
      </c>
      <c r="H4" s="522"/>
      <c r="I4" s="521" t="s">
        <v>247</v>
      </c>
      <c r="J4" s="523" t="s">
        <v>248</v>
      </c>
      <c r="K4" s="326"/>
    </row>
    <row r="5" spans="1:11" s="513" customFormat="1" ht="13">
      <c r="B5" s="524"/>
      <c r="C5" s="1297" t="s">
        <v>249</v>
      </c>
      <c r="D5" s="1298"/>
      <c r="E5" s="525"/>
      <c r="F5" s="524"/>
      <c r="G5" s="526" t="s">
        <v>249</v>
      </c>
      <c r="H5" s="525"/>
      <c r="I5" s="524"/>
      <c r="J5" s="527" t="s">
        <v>249</v>
      </c>
    </row>
    <row r="6" spans="1:11" s="513" customFormat="1" ht="21.75" customHeight="1">
      <c r="B6" s="1299"/>
      <c r="C6" s="1300"/>
      <c r="D6" s="528" t="s">
        <v>316</v>
      </c>
      <c r="E6" s="131"/>
      <c r="F6" s="130"/>
      <c r="G6" s="529" t="s">
        <v>662</v>
      </c>
      <c r="H6" s="131"/>
      <c r="I6" s="130"/>
      <c r="J6" s="530" t="s">
        <v>663</v>
      </c>
    </row>
    <row r="7" spans="1:11" s="560" customFormat="1" ht="13">
      <c r="B7" s="561"/>
      <c r="C7" s="562" t="s">
        <v>317</v>
      </c>
      <c r="D7" s="531"/>
      <c r="E7" s="563"/>
      <c r="F7" s="561"/>
      <c r="G7" s="562" t="s">
        <v>664</v>
      </c>
      <c r="H7" s="563"/>
      <c r="I7" s="561"/>
      <c r="J7" s="564" t="s">
        <v>665</v>
      </c>
    </row>
    <row r="8" spans="1:11" s="560" customFormat="1" ht="13">
      <c r="B8" s="561"/>
      <c r="C8" s="562" t="s">
        <v>318</v>
      </c>
      <c r="D8" s="531"/>
      <c r="E8" s="563"/>
      <c r="F8" s="561"/>
      <c r="G8" s="562" t="s">
        <v>666</v>
      </c>
      <c r="H8" s="563"/>
      <c r="I8" s="561"/>
      <c r="J8" s="564" t="s">
        <v>667</v>
      </c>
    </row>
    <row r="9" spans="1:11" s="560" customFormat="1" ht="13">
      <c r="B9" s="561"/>
      <c r="C9" s="1301" t="s">
        <v>668</v>
      </c>
      <c r="D9" s="1302"/>
      <c r="E9" s="563"/>
      <c r="F9" s="565"/>
      <c r="G9" s="562" t="s">
        <v>669</v>
      </c>
      <c r="H9" s="563"/>
      <c r="I9" s="561"/>
      <c r="J9" s="564" t="s">
        <v>670</v>
      </c>
    </row>
    <row r="10" spans="1:11" s="560" customFormat="1" ht="13">
      <c r="B10" s="561"/>
      <c r="C10" s="566" t="s">
        <v>671</v>
      </c>
      <c r="D10" s="567"/>
      <c r="E10" s="563"/>
      <c r="F10" s="565"/>
      <c r="G10" s="562" t="s">
        <v>672</v>
      </c>
      <c r="H10" s="563"/>
      <c r="I10" s="561"/>
      <c r="J10" s="564" t="s">
        <v>673</v>
      </c>
    </row>
    <row r="11" spans="1:11" s="560" customFormat="1" ht="13">
      <c r="B11" s="561"/>
      <c r="C11" s="566" t="s">
        <v>674</v>
      </c>
      <c r="D11" s="567"/>
      <c r="E11" s="563"/>
      <c r="F11" s="565"/>
      <c r="G11" s="562" t="s">
        <v>675</v>
      </c>
      <c r="H11" s="563"/>
      <c r="I11" s="561"/>
      <c r="J11" s="564" t="s">
        <v>676</v>
      </c>
    </row>
    <row r="12" spans="1:11" s="560" customFormat="1" ht="13">
      <c r="B12" s="561"/>
      <c r="C12" s="566" t="s">
        <v>677</v>
      </c>
      <c r="D12" s="567"/>
      <c r="E12" s="563"/>
      <c r="F12" s="565"/>
      <c r="G12" s="562" t="s">
        <v>678</v>
      </c>
      <c r="H12" s="563"/>
      <c r="I12" s="561"/>
      <c r="J12" s="564" t="s">
        <v>679</v>
      </c>
    </row>
    <row r="13" spans="1:11" s="560" customFormat="1" ht="13">
      <c r="B13" s="561"/>
      <c r="C13" s="566" t="s">
        <v>680</v>
      </c>
      <c r="D13" s="567"/>
      <c r="E13" s="563"/>
      <c r="F13" s="565"/>
      <c r="G13" s="562" t="s">
        <v>681</v>
      </c>
      <c r="H13" s="563"/>
      <c r="I13" s="561"/>
      <c r="J13" s="564" t="s">
        <v>682</v>
      </c>
    </row>
    <row r="14" spans="1:11" s="560" customFormat="1" ht="13">
      <c r="B14" s="561"/>
      <c r="C14" s="566" t="s">
        <v>683</v>
      </c>
      <c r="D14" s="567"/>
      <c r="E14" s="563"/>
      <c r="F14" s="565"/>
      <c r="G14" s="562" t="s">
        <v>684</v>
      </c>
      <c r="H14" s="563"/>
      <c r="I14" s="561"/>
      <c r="J14" s="564" t="s">
        <v>685</v>
      </c>
    </row>
    <row r="15" spans="1:11" s="560" customFormat="1" ht="13">
      <c r="B15" s="561"/>
      <c r="C15" s="566" t="s">
        <v>686</v>
      </c>
      <c r="D15" s="567"/>
      <c r="E15" s="563"/>
      <c r="F15" s="565"/>
      <c r="G15" s="562" t="s">
        <v>687</v>
      </c>
      <c r="H15" s="563"/>
      <c r="I15" s="561"/>
      <c r="J15" s="564" t="s">
        <v>688</v>
      </c>
    </row>
    <row r="16" spans="1:11" s="560" customFormat="1" ht="13">
      <c r="B16" s="561"/>
      <c r="C16" s="566" t="s">
        <v>689</v>
      </c>
      <c r="D16" s="567"/>
      <c r="E16" s="563"/>
      <c r="F16" s="565"/>
      <c r="G16" s="562" t="s">
        <v>319</v>
      </c>
      <c r="H16" s="563"/>
      <c r="I16" s="561"/>
      <c r="J16" s="564" t="s">
        <v>690</v>
      </c>
    </row>
    <row r="17" spans="2:10" s="560" customFormat="1" ht="13">
      <c r="B17" s="561"/>
      <c r="C17" s="566" t="s">
        <v>691</v>
      </c>
      <c r="D17" s="567"/>
      <c r="E17" s="563"/>
      <c r="F17" s="565"/>
      <c r="G17" s="562" t="s">
        <v>692</v>
      </c>
      <c r="H17" s="563"/>
      <c r="I17" s="561"/>
      <c r="J17" s="564" t="s">
        <v>693</v>
      </c>
    </row>
    <row r="18" spans="2:10" s="560" customFormat="1" ht="13">
      <c r="B18" s="561"/>
      <c r="C18" s="566" t="s">
        <v>694</v>
      </c>
      <c r="D18" s="567"/>
      <c r="E18" s="563"/>
      <c r="F18" s="565"/>
      <c r="G18" s="562" t="s">
        <v>695</v>
      </c>
      <c r="H18" s="563"/>
      <c r="I18" s="561"/>
      <c r="J18" s="564" t="s">
        <v>696</v>
      </c>
    </row>
    <row r="19" spans="2:10" s="560" customFormat="1" ht="13">
      <c r="B19" s="561"/>
      <c r="C19" s="566" t="s">
        <v>697</v>
      </c>
      <c r="D19" s="567"/>
      <c r="E19" s="563"/>
      <c r="F19" s="565"/>
      <c r="G19" s="562" t="s">
        <v>698</v>
      </c>
      <c r="H19" s="563"/>
      <c r="I19" s="561"/>
      <c r="J19" s="564" t="s">
        <v>699</v>
      </c>
    </row>
    <row r="20" spans="2:10" s="560" customFormat="1" ht="13">
      <c r="B20" s="561"/>
      <c r="C20" s="566" t="s">
        <v>700</v>
      </c>
      <c r="D20" s="567"/>
      <c r="E20" s="563"/>
      <c r="F20" s="565"/>
      <c r="G20" s="562" t="s">
        <v>701</v>
      </c>
      <c r="H20" s="563"/>
      <c r="I20" s="561"/>
      <c r="J20" s="564" t="s">
        <v>702</v>
      </c>
    </row>
    <row r="21" spans="2:10" s="560" customFormat="1" ht="13">
      <c r="B21" s="561"/>
      <c r="C21" s="566" t="s">
        <v>703</v>
      </c>
      <c r="D21" s="567"/>
      <c r="E21" s="563"/>
      <c r="F21" s="565"/>
      <c r="G21" s="562" t="s">
        <v>704</v>
      </c>
      <c r="H21" s="563"/>
      <c r="I21" s="561"/>
      <c r="J21" s="564" t="s">
        <v>705</v>
      </c>
    </row>
    <row r="22" spans="2:10" s="560" customFormat="1" ht="13">
      <c r="B22" s="561"/>
      <c r="C22" s="566" t="s">
        <v>706</v>
      </c>
      <c r="D22" s="567"/>
      <c r="E22" s="563"/>
      <c r="F22" s="565"/>
      <c r="G22" s="562" t="s">
        <v>707</v>
      </c>
      <c r="H22" s="563"/>
      <c r="I22" s="561"/>
      <c r="J22" s="564" t="s">
        <v>708</v>
      </c>
    </row>
    <row r="23" spans="2:10" s="560" customFormat="1" ht="13">
      <c r="B23" s="568"/>
      <c r="C23" s="566" t="s">
        <v>709</v>
      </c>
      <c r="D23" s="567"/>
      <c r="E23" s="569"/>
      <c r="F23" s="565"/>
      <c r="G23" s="562" t="s">
        <v>710</v>
      </c>
      <c r="H23" s="569"/>
      <c r="I23" s="561"/>
      <c r="J23" s="564" t="s">
        <v>711</v>
      </c>
    </row>
    <row r="24" spans="2:10" s="560" customFormat="1" ht="13">
      <c r="B24" s="568"/>
      <c r="C24" s="566" t="s">
        <v>712</v>
      </c>
      <c r="D24" s="567"/>
      <c r="E24" s="563"/>
      <c r="F24" s="565"/>
      <c r="G24" s="562" t="s">
        <v>713</v>
      </c>
      <c r="H24" s="569"/>
      <c r="I24" s="561"/>
      <c r="J24" s="564" t="s">
        <v>714</v>
      </c>
    </row>
    <row r="25" spans="2:10" s="560" customFormat="1" ht="13">
      <c r="B25" s="561"/>
      <c r="C25" s="566" t="s">
        <v>715</v>
      </c>
      <c r="D25" s="567"/>
      <c r="E25" s="563"/>
      <c r="F25" s="565"/>
      <c r="G25" s="562" t="s">
        <v>320</v>
      </c>
      <c r="H25" s="563"/>
      <c r="I25" s="561"/>
      <c r="J25" s="570" t="s">
        <v>716</v>
      </c>
    </row>
    <row r="26" spans="2:10" s="560" customFormat="1" ht="13">
      <c r="B26" s="568"/>
      <c r="C26" s="566" t="s">
        <v>717</v>
      </c>
      <c r="D26" s="567"/>
      <c r="E26" s="563"/>
      <c r="F26" s="565"/>
      <c r="G26" s="562" t="s">
        <v>718</v>
      </c>
      <c r="H26" s="563"/>
      <c r="I26" s="561"/>
      <c r="J26" s="570" t="s">
        <v>719</v>
      </c>
    </row>
    <row r="27" spans="2:10" s="560" customFormat="1" ht="13">
      <c r="B27" s="561"/>
      <c r="C27" s="566" t="s">
        <v>720</v>
      </c>
      <c r="D27" s="567"/>
      <c r="E27" s="563"/>
      <c r="F27" s="565"/>
      <c r="G27" s="562" t="s">
        <v>721</v>
      </c>
      <c r="H27" s="563"/>
      <c r="I27" s="561"/>
      <c r="J27" s="570" t="s">
        <v>722</v>
      </c>
    </row>
    <row r="28" spans="2:10" s="560" customFormat="1" ht="13">
      <c r="B28" s="561"/>
      <c r="C28" s="566" t="s">
        <v>723</v>
      </c>
      <c r="D28" s="567"/>
      <c r="E28" s="571"/>
      <c r="F28" s="565"/>
      <c r="G28" s="562" t="s">
        <v>724</v>
      </c>
      <c r="H28" s="563"/>
      <c r="I28" s="561"/>
      <c r="J28" s="570" t="s">
        <v>725</v>
      </c>
    </row>
    <row r="29" spans="2:10" s="560" customFormat="1" ht="13">
      <c r="B29" s="561"/>
      <c r="C29" s="566" t="s">
        <v>726</v>
      </c>
      <c r="D29" s="567"/>
      <c r="E29" s="571"/>
      <c r="F29" s="565"/>
      <c r="G29" s="562" t="s">
        <v>727</v>
      </c>
      <c r="H29" s="563"/>
      <c r="I29" s="561"/>
      <c r="J29" s="570" t="s">
        <v>728</v>
      </c>
    </row>
    <row r="30" spans="2:10" s="560" customFormat="1" ht="13">
      <c r="B30" s="561"/>
      <c r="C30" s="566" t="s">
        <v>729</v>
      </c>
      <c r="D30" s="567"/>
      <c r="E30" s="571"/>
      <c r="F30" s="561"/>
      <c r="G30" s="562" t="s">
        <v>321</v>
      </c>
      <c r="H30" s="571"/>
      <c r="I30" s="561"/>
      <c r="J30" s="570" t="s">
        <v>730</v>
      </c>
    </row>
    <row r="31" spans="2:10" s="560" customFormat="1" ht="13">
      <c r="B31" s="561"/>
      <c r="C31" s="566" t="s">
        <v>731</v>
      </c>
      <c r="D31" s="567"/>
      <c r="E31" s="571"/>
      <c r="F31" s="561"/>
      <c r="G31" s="562" t="s">
        <v>732</v>
      </c>
      <c r="H31" s="571"/>
      <c r="I31" s="561"/>
      <c r="J31" s="570" t="s">
        <v>733</v>
      </c>
    </row>
    <row r="32" spans="2:10" s="560" customFormat="1" ht="13">
      <c r="B32" s="561"/>
      <c r="C32" s="566" t="s">
        <v>734</v>
      </c>
      <c r="D32" s="567"/>
      <c r="E32" s="571"/>
      <c r="F32" s="561"/>
      <c r="G32" s="562" t="s">
        <v>735</v>
      </c>
      <c r="H32" s="571"/>
      <c r="I32" s="561"/>
      <c r="J32" s="570" t="s">
        <v>736</v>
      </c>
    </row>
    <row r="33" spans="2:10" s="560" customFormat="1" ht="13">
      <c r="B33" s="561"/>
      <c r="C33" s="566" t="s">
        <v>737</v>
      </c>
      <c r="D33" s="567"/>
      <c r="E33" s="571"/>
      <c r="F33" s="561"/>
      <c r="G33" s="562" t="s">
        <v>738</v>
      </c>
      <c r="H33" s="571"/>
      <c r="I33" s="561"/>
      <c r="J33" s="570" t="s">
        <v>739</v>
      </c>
    </row>
    <row r="34" spans="2:10" s="560" customFormat="1" ht="13">
      <c r="B34" s="572"/>
      <c r="C34" s="566" t="s">
        <v>740</v>
      </c>
      <c r="D34" s="567"/>
      <c r="E34" s="571"/>
      <c r="F34" s="561"/>
      <c r="G34" s="562" t="s">
        <v>741</v>
      </c>
      <c r="H34" s="571"/>
      <c r="I34" s="561"/>
      <c r="J34" s="570" t="s">
        <v>742</v>
      </c>
    </row>
    <row r="35" spans="2:10" s="560" customFormat="1" ht="13">
      <c r="B35" s="565"/>
      <c r="C35" s="573" t="s">
        <v>743</v>
      </c>
      <c r="D35" s="574"/>
      <c r="E35" s="571"/>
      <c r="F35" s="561"/>
      <c r="G35" s="562" t="s">
        <v>744</v>
      </c>
      <c r="H35" s="571"/>
      <c r="I35" s="561"/>
      <c r="J35" s="570" t="s">
        <v>745</v>
      </c>
    </row>
    <row r="36" spans="2:10" s="560" customFormat="1" ht="13">
      <c r="B36" s="565"/>
      <c r="C36" s="566" t="s">
        <v>746</v>
      </c>
      <c r="D36" s="567"/>
      <c r="E36" s="571"/>
      <c r="F36" s="561"/>
      <c r="G36" s="562" t="s">
        <v>747</v>
      </c>
      <c r="H36" s="571"/>
      <c r="I36" s="561"/>
      <c r="J36" s="570" t="s">
        <v>748</v>
      </c>
    </row>
    <row r="37" spans="2:10" s="560" customFormat="1" ht="13">
      <c r="B37" s="565"/>
      <c r="C37" s="575" t="s">
        <v>749</v>
      </c>
      <c r="D37" s="576"/>
      <c r="E37" s="571"/>
      <c r="F37" s="577"/>
      <c r="G37" s="562" t="s">
        <v>750</v>
      </c>
      <c r="H37" s="571"/>
      <c r="I37" s="577"/>
      <c r="J37" s="570" t="s">
        <v>751</v>
      </c>
    </row>
    <row r="38" spans="2:10" s="560" customFormat="1" ht="13">
      <c r="B38" s="578"/>
      <c r="C38" s="579" t="s">
        <v>752</v>
      </c>
      <c r="D38" s="580"/>
      <c r="E38" s="571"/>
      <c r="H38" s="571"/>
      <c r="I38" s="577"/>
      <c r="J38" s="570" t="s">
        <v>753</v>
      </c>
    </row>
    <row r="39" spans="2:10" s="560" customFormat="1" ht="15.5">
      <c r="I39" s="581">
        <f>SUM(B7:B38)+SUM(F6:F37)+SUM(I6:I37)</f>
        <v>0</v>
      </c>
      <c r="J39" s="582" t="s">
        <v>754</v>
      </c>
    </row>
    <row r="40" spans="2:10" s="513" customFormat="1"/>
    <row r="44" spans="2:10" ht="13">
      <c r="B44" s="709" t="s">
        <v>863</v>
      </c>
      <c r="C44" s="710"/>
      <c r="D44" s="710"/>
      <c r="E44" s="710"/>
      <c r="F44" s="710"/>
      <c r="G44" s="710"/>
      <c r="H44" s="711"/>
    </row>
    <row r="45" spans="2:10">
      <c r="B45" s="1285"/>
      <c r="C45" s="1286"/>
      <c r="D45" s="1286"/>
      <c r="E45" s="1286"/>
      <c r="F45" s="1286"/>
      <c r="G45" s="1286"/>
      <c r="H45" s="1287"/>
    </row>
    <row r="46" spans="2:10">
      <c r="B46" s="1288"/>
      <c r="C46" s="1289"/>
      <c r="D46" s="1289"/>
      <c r="E46" s="1289"/>
      <c r="F46" s="1289"/>
      <c r="G46" s="1289"/>
      <c r="H46" s="1290"/>
    </row>
    <row r="47" spans="2:10">
      <c r="B47" s="1288"/>
      <c r="C47" s="1289"/>
      <c r="D47" s="1289"/>
      <c r="E47" s="1289"/>
      <c r="F47" s="1289"/>
      <c r="G47" s="1289"/>
      <c r="H47" s="1290"/>
    </row>
    <row r="48" spans="2:10">
      <c r="B48" s="1288"/>
      <c r="C48" s="1289"/>
      <c r="D48" s="1289"/>
      <c r="E48" s="1289"/>
      <c r="F48" s="1289"/>
      <c r="G48" s="1289"/>
      <c r="H48" s="1290"/>
    </row>
    <row r="49" spans="2:8">
      <c r="B49" s="1288"/>
      <c r="C49" s="1289"/>
      <c r="D49" s="1289"/>
      <c r="E49" s="1289"/>
      <c r="F49" s="1289"/>
      <c r="G49" s="1289"/>
      <c r="H49" s="1290"/>
    </row>
    <row r="50" spans="2:8">
      <c r="B50" s="1288"/>
      <c r="C50" s="1289"/>
      <c r="D50" s="1289"/>
      <c r="E50" s="1289"/>
      <c r="F50" s="1289"/>
      <c r="G50" s="1289"/>
      <c r="H50" s="1290"/>
    </row>
    <row r="51" spans="2:8">
      <c r="B51" s="1291"/>
      <c r="C51" s="1292"/>
      <c r="D51" s="1292"/>
      <c r="E51" s="1292"/>
      <c r="F51" s="1292"/>
      <c r="G51" s="1292"/>
      <c r="H51" s="1293"/>
    </row>
  </sheetData>
  <sheetProtection algorithmName="SHA-512" hashValue="1uRfxXllMMh7A/+smq6VXJPS9Kw+no1cSO2EkVhxCkSWa1ij/9z6RNPFNKF83czLtg4aJv4IJF88z6/dKrHf4w==" saltValue="TLdkWMHOS47yvWlBoZ344w==" spinCount="100000" sheet="1" objects="1" scenarios="1"/>
  <mergeCells count="7">
    <mergeCell ref="B45:H51"/>
    <mergeCell ref="A1:I1"/>
    <mergeCell ref="C4:D4"/>
    <mergeCell ref="C5:D5"/>
    <mergeCell ref="B6:C6"/>
    <mergeCell ref="C9:D9"/>
    <mergeCell ref="B2:G3"/>
  </mergeCells>
  <conditionalFormatting sqref="D7:D8">
    <cfRule type="cellIs" dxfId="15" priority="1" operator="greaterThan">
      <formula>0</formula>
    </cfRule>
  </conditionalFormatting>
  <conditionalFormatting sqref="D7">
    <cfRule type="cellIs" priority="2" operator="between">
      <formula>0</formula>
      <formula>40</formula>
    </cfRule>
    <cfRule type="expression" dxfId="14" priority="4">
      <formula>$A$9&gt;0</formula>
    </cfRule>
  </conditionalFormatting>
  <conditionalFormatting sqref="D8">
    <cfRule type="expression" dxfId="13" priority="3">
      <formula>$A$10</formula>
    </cfRule>
  </conditionalFormatting>
  <dataValidations count="2">
    <dataValidation type="decimal" allowBlank="1" showInputMessage="1" showErrorMessage="1" sqref="D7" xr:uid="{9CC05572-6014-4B5F-93B3-5E4E4D380C94}">
      <formula1>0.1</formula1>
      <formula2>40</formula2>
    </dataValidation>
    <dataValidation type="decimal" operator="greaterThan" allowBlank="1" showInputMessage="1" showErrorMessage="1" sqref="D8" xr:uid="{4E1A5FD1-D312-416A-A43B-9F6827A28E4D}">
      <formula1>40.1</formula1>
    </dataValidation>
  </dataValidations>
  <pageMargins left="0.7" right="0.7" top="0.75" bottom="0.75" header="0.3" footer="0.3"/>
  <pageSetup scale="6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4:G32"/>
  <sheetViews>
    <sheetView workbookViewId="0">
      <selection activeCell="D10" sqref="D9:D10"/>
    </sheetView>
  </sheetViews>
  <sheetFormatPr defaultColWidth="8.81640625" defaultRowHeight="12.5"/>
  <cols>
    <col min="2" max="2" width="59.453125" customWidth="1"/>
    <col min="3" max="3" width="13.453125" bestFit="1" customWidth="1"/>
    <col min="4" max="4" width="46.453125" customWidth="1"/>
  </cols>
  <sheetData>
    <row r="4" spans="2:7">
      <c r="B4" s="1" t="s">
        <v>297</v>
      </c>
      <c r="C4" s="1" t="s">
        <v>252</v>
      </c>
      <c r="D4" t="s">
        <v>235</v>
      </c>
      <c r="F4" s="211" t="s">
        <v>363</v>
      </c>
      <c r="G4" s="211" t="s">
        <v>365</v>
      </c>
    </row>
    <row r="5" spans="2:7">
      <c r="B5" s="1" t="s">
        <v>289</v>
      </c>
      <c r="C5" s="178" t="s">
        <v>275</v>
      </c>
      <c r="D5" s="1" t="s">
        <v>298</v>
      </c>
      <c r="F5" s="213" t="s">
        <v>369</v>
      </c>
      <c r="G5" s="213" t="s">
        <v>370</v>
      </c>
    </row>
    <row r="6" spans="2:7">
      <c r="B6" s="1" t="s">
        <v>287</v>
      </c>
      <c r="C6" s="178" t="s">
        <v>276</v>
      </c>
      <c r="F6" s="214" t="s">
        <v>371</v>
      </c>
      <c r="G6" s="213" t="s">
        <v>372</v>
      </c>
    </row>
    <row r="7" spans="2:7" ht="28.5" customHeight="1">
      <c r="B7" s="189" t="s">
        <v>299</v>
      </c>
      <c r="C7" s="178" t="s">
        <v>275</v>
      </c>
      <c r="F7" s="214" t="s">
        <v>373</v>
      </c>
      <c r="G7" s="214" t="s">
        <v>364</v>
      </c>
    </row>
    <row r="8" spans="2:7">
      <c r="B8" s="1" t="s">
        <v>300</v>
      </c>
      <c r="C8" s="178" t="s">
        <v>275</v>
      </c>
      <c r="F8" s="214" t="s">
        <v>374</v>
      </c>
      <c r="G8" s="214" t="s">
        <v>375</v>
      </c>
    </row>
    <row r="9" spans="2:7">
      <c r="B9" s="1" t="s">
        <v>301</v>
      </c>
      <c r="C9" s="178" t="s">
        <v>275</v>
      </c>
      <c r="F9" s="214" t="s">
        <v>376</v>
      </c>
      <c r="G9" s="214" t="s">
        <v>377</v>
      </c>
    </row>
    <row r="10" spans="2:7">
      <c r="B10" s="1" t="s">
        <v>302</v>
      </c>
      <c r="C10" s="178" t="s">
        <v>276</v>
      </c>
      <c r="F10" s="214" t="s">
        <v>378</v>
      </c>
      <c r="G10" s="214" t="s">
        <v>379</v>
      </c>
    </row>
    <row r="11" spans="2:7">
      <c r="B11" s="1" t="s">
        <v>353</v>
      </c>
      <c r="C11" s="178" t="s">
        <v>276</v>
      </c>
      <c r="F11" s="214" t="s">
        <v>380</v>
      </c>
      <c r="G11" s="214" t="s">
        <v>381</v>
      </c>
    </row>
    <row r="12" spans="2:7">
      <c r="B12" s="1" t="s">
        <v>303</v>
      </c>
      <c r="C12" s="178" t="s">
        <v>275</v>
      </c>
      <c r="F12" s="214" t="s">
        <v>370</v>
      </c>
      <c r="G12" s="214" t="s">
        <v>382</v>
      </c>
    </row>
    <row r="13" spans="2:7">
      <c r="B13" s="1" t="s">
        <v>304</v>
      </c>
      <c r="C13" s="178" t="s">
        <v>275</v>
      </c>
      <c r="F13" s="214" t="s">
        <v>372</v>
      </c>
      <c r="G13" s="214" t="s">
        <v>383</v>
      </c>
    </row>
    <row r="14" spans="2:7">
      <c r="B14" s="1" t="s">
        <v>305</v>
      </c>
      <c r="C14" s="178" t="s">
        <v>275</v>
      </c>
    </row>
    <row r="15" spans="2:7">
      <c r="B15" s="1" t="s">
        <v>306</v>
      </c>
      <c r="C15" s="178" t="s">
        <v>276</v>
      </c>
    </row>
    <row r="16" spans="2:7">
      <c r="B16" s="1" t="s">
        <v>277</v>
      </c>
      <c r="C16" s="178" t="s">
        <v>275</v>
      </c>
    </row>
    <row r="17" spans="2:3">
      <c r="B17" s="1" t="s">
        <v>278</v>
      </c>
      <c r="C17" s="43" t="s">
        <v>279</v>
      </c>
    </row>
    <row r="18" spans="2:3">
      <c r="B18" s="1" t="s">
        <v>280</v>
      </c>
      <c r="C18" s="178" t="s">
        <v>275</v>
      </c>
    </row>
    <row r="19" spans="2:3">
      <c r="B19" s="1" t="s">
        <v>281</v>
      </c>
      <c r="C19" s="178" t="s">
        <v>275</v>
      </c>
    </row>
    <row r="20" spans="2:3">
      <c r="B20" s="1" t="s">
        <v>282</v>
      </c>
      <c r="C20" s="43" t="s">
        <v>279</v>
      </c>
    </row>
    <row r="21" spans="2:3">
      <c r="B21" s="1" t="s">
        <v>283</v>
      </c>
      <c r="C21" s="43" t="s">
        <v>279</v>
      </c>
    </row>
    <row r="30" spans="2:3">
      <c r="B30" s="1" t="s">
        <v>36</v>
      </c>
    </row>
    <row r="31" spans="2:3">
      <c r="B31" s="1" t="s">
        <v>220</v>
      </c>
    </row>
    <row r="32" spans="2:3">
      <c r="B32" s="1" t="s">
        <v>307</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U53"/>
  <sheetViews>
    <sheetView topLeftCell="B1" zoomScale="80" zoomScaleNormal="80" workbookViewId="0">
      <selection activeCell="B10" sqref="B10"/>
    </sheetView>
  </sheetViews>
  <sheetFormatPr defaultColWidth="8.453125" defaultRowHeight="12.5"/>
  <cols>
    <col min="1" max="1" width="26.453125" style="507" customWidth="1"/>
    <col min="2" max="2" width="21" style="204" customWidth="1"/>
    <col min="3" max="4" width="12.453125" style="513" customWidth="1"/>
    <col min="5" max="5" width="54" style="204" customWidth="1"/>
    <col min="6" max="6" width="16.453125" style="204" bestFit="1" customWidth="1"/>
    <col min="7" max="7" width="7.453125" style="204" customWidth="1"/>
    <col min="8" max="8" width="20.453125" style="204" customWidth="1"/>
    <col min="9" max="9" width="13.1796875" style="513" customWidth="1"/>
    <col min="10" max="10" width="14" style="513" customWidth="1"/>
    <col min="11" max="11" width="76.453125" style="204" customWidth="1"/>
    <col min="12" max="12" width="7.453125" style="204" customWidth="1"/>
    <col min="13" max="13" width="24.453125" style="204" customWidth="1"/>
    <col min="14" max="15" width="19.453125" style="513" customWidth="1"/>
    <col min="16" max="16" width="76.453125" style="204" bestFit="1" customWidth="1"/>
    <col min="17" max="17" width="8.453125" style="204" customWidth="1"/>
    <col min="18" max="18" width="16" style="204" customWidth="1"/>
    <col min="19" max="19" width="11.453125" style="204" customWidth="1"/>
    <col min="20" max="20" width="12.453125" style="204" customWidth="1"/>
    <col min="21" max="21" width="53.453125" style="204" bestFit="1" customWidth="1"/>
    <col min="22" max="16384" width="8.453125" style="204"/>
  </cols>
  <sheetData>
    <row r="1" spans="1:21" ht="50" customHeight="1">
      <c r="A1" s="643" t="s">
        <v>763</v>
      </c>
      <c r="B1" s="1317" t="s">
        <v>332</v>
      </c>
      <c r="C1" s="1317"/>
      <c r="D1" s="1317"/>
      <c r="E1" s="1317"/>
      <c r="F1" s="1317"/>
      <c r="G1" s="1317"/>
      <c r="H1" s="1317"/>
      <c r="I1" s="1317"/>
      <c r="J1" s="1317"/>
      <c r="K1" s="1317"/>
      <c r="L1" s="1317"/>
      <c r="M1" s="1317"/>
      <c r="N1" s="1317"/>
      <c r="O1" s="1317"/>
      <c r="P1" s="1317"/>
      <c r="Q1" s="327"/>
      <c r="R1" s="327"/>
      <c r="S1" s="327"/>
      <c r="T1" s="327"/>
      <c r="U1" s="327"/>
    </row>
    <row r="2" spans="1:21" s="642" customFormat="1" ht="177.5" customHeight="1">
      <c r="A2" s="643"/>
      <c r="B2" s="1326" t="s">
        <v>862</v>
      </c>
      <c r="C2" s="1327"/>
      <c r="D2" s="1327"/>
      <c r="E2" s="1327"/>
      <c r="F2" s="1327"/>
      <c r="G2" s="1327"/>
      <c r="H2" s="1327"/>
      <c r="I2" s="705"/>
      <c r="J2" s="705"/>
      <c r="K2" s="705"/>
      <c r="L2" s="705"/>
      <c r="M2" s="705"/>
      <c r="N2" s="705"/>
      <c r="O2" s="705"/>
      <c r="P2" s="705"/>
      <c r="Q2" s="705"/>
      <c r="R2" s="705"/>
      <c r="S2" s="705"/>
      <c r="T2" s="705"/>
      <c r="U2" s="705"/>
    </row>
    <row r="3" spans="1:21" s="320" customFormat="1" ht="20.25" customHeight="1">
      <c r="B3" s="328"/>
      <c r="C3" s="514"/>
      <c r="D3" s="514"/>
      <c r="E3" s="628"/>
      <c r="F3" s="328"/>
      <c r="G3" s="329"/>
      <c r="H3" s="330"/>
      <c r="I3" s="330"/>
      <c r="J3" s="330"/>
      <c r="K3" s="330"/>
      <c r="L3" s="330"/>
      <c r="M3" s="330"/>
      <c r="N3" s="330"/>
      <c r="O3" s="330"/>
      <c r="P3" s="328"/>
      <c r="Q3" s="330"/>
      <c r="R3" s="330"/>
      <c r="S3" s="330"/>
      <c r="T3" s="328"/>
      <c r="U3" s="330"/>
    </row>
    <row r="4" spans="1:21" s="320" customFormat="1" ht="20.25" customHeight="1">
      <c r="B4" s="331" t="s">
        <v>455</v>
      </c>
      <c r="C4" s="331"/>
      <c r="D4" s="331"/>
      <c r="E4" s="328"/>
      <c r="F4" s="329"/>
      <c r="G4" s="330"/>
      <c r="H4" s="330"/>
      <c r="I4" s="330"/>
      <c r="J4" s="330"/>
      <c r="K4" s="330"/>
      <c r="L4" s="330"/>
      <c r="M4" s="330"/>
      <c r="N4" s="330"/>
      <c r="O4" s="328"/>
      <c r="P4" s="330"/>
      <c r="Q4" s="330"/>
      <c r="R4" s="330"/>
      <c r="S4" s="328"/>
      <c r="T4" s="330"/>
    </row>
    <row r="5" spans="1:21" ht="81.75" customHeight="1">
      <c r="B5" s="1318" t="s">
        <v>521</v>
      </c>
      <c r="C5" s="1318"/>
      <c r="D5" s="1318"/>
      <c r="E5" s="1318"/>
      <c r="F5" s="1318"/>
      <c r="G5" s="1318"/>
      <c r="H5" s="1318"/>
      <c r="I5" s="1318"/>
      <c r="J5" s="1318"/>
      <c r="K5" s="1318"/>
      <c r="L5" s="1318"/>
      <c r="M5" s="332"/>
      <c r="N5" s="332"/>
      <c r="O5" s="332"/>
      <c r="P5" s="332"/>
      <c r="Q5" s="327"/>
      <c r="R5" s="327"/>
      <c r="S5" s="327"/>
      <c r="T5" s="332"/>
      <c r="U5" s="327"/>
    </row>
    <row r="6" spans="1:21">
      <c r="B6" s="333" t="s">
        <v>475</v>
      </c>
      <c r="C6" s="333"/>
      <c r="D6" s="333"/>
      <c r="G6" s="326"/>
      <c r="H6" s="326"/>
      <c r="I6" s="326"/>
      <c r="J6" s="326"/>
      <c r="K6" s="326"/>
      <c r="L6" s="326"/>
      <c r="M6" s="326"/>
      <c r="N6" s="326"/>
      <c r="O6" s="326"/>
      <c r="Q6" s="326"/>
      <c r="R6" s="326"/>
      <c r="S6" s="326"/>
      <c r="U6" s="218"/>
    </row>
    <row r="7" spans="1:21" s="520" customFormat="1" ht="80" customHeight="1">
      <c r="B7" s="334" t="s">
        <v>334</v>
      </c>
      <c r="C7" s="334" t="s">
        <v>442</v>
      </c>
      <c r="D7" s="334" t="s">
        <v>441</v>
      </c>
      <c r="E7" s="1319" t="s">
        <v>248</v>
      </c>
      <c r="F7" s="1320"/>
      <c r="G7" s="583"/>
      <c r="H7" s="334" t="s">
        <v>334</v>
      </c>
      <c r="I7" s="334" t="s">
        <v>442</v>
      </c>
      <c r="J7" s="334" t="s">
        <v>441</v>
      </c>
      <c r="K7" s="584" t="s">
        <v>248</v>
      </c>
      <c r="L7" s="583"/>
      <c r="M7" s="334" t="s">
        <v>334</v>
      </c>
      <c r="N7" s="334" t="s">
        <v>442</v>
      </c>
      <c r="O7" s="334" t="s">
        <v>441</v>
      </c>
      <c r="P7" s="585" t="s">
        <v>248</v>
      </c>
      <c r="Q7" s="326"/>
    </row>
    <row r="8" spans="1:21" s="520" customFormat="1" ht="13">
      <c r="B8" s="586"/>
      <c r="C8" s="587"/>
      <c r="D8" s="587"/>
      <c r="E8" s="1321" t="s">
        <v>249</v>
      </c>
      <c r="F8" s="1322"/>
      <c r="G8" s="588"/>
      <c r="H8" s="586"/>
      <c r="I8" s="586"/>
      <c r="J8" s="586"/>
      <c r="K8" s="589" t="s">
        <v>249</v>
      </c>
      <c r="L8" s="588"/>
      <c r="M8" s="586"/>
      <c r="N8" s="586"/>
      <c r="O8" s="586"/>
      <c r="P8" s="590" t="s">
        <v>249</v>
      </c>
    </row>
    <row r="9" spans="1:21" s="520" customFormat="1" ht="21.75" customHeight="1">
      <c r="B9" s="1299"/>
      <c r="C9" s="1323"/>
      <c r="D9" s="1323"/>
      <c r="E9" s="1300"/>
      <c r="F9" s="591" t="s">
        <v>316</v>
      </c>
      <c r="G9" s="441"/>
      <c r="H9" s="130"/>
      <c r="I9" s="130"/>
      <c r="J9" s="130"/>
      <c r="K9" s="592" t="s">
        <v>662</v>
      </c>
      <c r="L9" s="441"/>
      <c r="M9" s="130"/>
      <c r="N9" s="130"/>
      <c r="O9" s="130"/>
      <c r="P9" s="593" t="s">
        <v>663</v>
      </c>
    </row>
    <row r="10" spans="1:21" s="520" customFormat="1" ht="13">
      <c r="B10" s="130"/>
      <c r="C10" s="130"/>
      <c r="D10" s="130"/>
      <c r="E10" s="592" t="s">
        <v>317</v>
      </c>
      <c r="F10" s="531"/>
      <c r="G10" s="441"/>
      <c r="H10" s="130"/>
      <c r="I10" s="130"/>
      <c r="J10" s="130"/>
      <c r="K10" s="592" t="s">
        <v>664</v>
      </c>
      <c r="L10" s="441"/>
      <c r="M10" s="130"/>
      <c r="N10" s="130"/>
      <c r="O10" s="130"/>
      <c r="P10" s="593" t="s">
        <v>665</v>
      </c>
    </row>
    <row r="11" spans="1:21" s="520" customFormat="1" ht="13">
      <c r="B11" s="130"/>
      <c r="C11" s="130"/>
      <c r="D11" s="130"/>
      <c r="E11" s="592" t="s">
        <v>318</v>
      </c>
      <c r="F11" s="531"/>
      <c r="G11" s="441"/>
      <c r="H11" s="130"/>
      <c r="I11" s="130"/>
      <c r="J11" s="130"/>
      <c r="K11" s="592" t="s">
        <v>666</v>
      </c>
      <c r="L11" s="441"/>
      <c r="M11" s="130"/>
      <c r="N11" s="130"/>
      <c r="O11" s="130"/>
      <c r="P11" s="593" t="s">
        <v>667</v>
      </c>
    </row>
    <row r="12" spans="1:21" s="520" customFormat="1" ht="13">
      <c r="B12" s="130"/>
      <c r="C12" s="537"/>
      <c r="D12" s="537"/>
      <c r="E12" s="1324" t="s">
        <v>668</v>
      </c>
      <c r="F12" s="1325"/>
      <c r="G12" s="441"/>
      <c r="H12" s="132"/>
      <c r="I12" s="132"/>
      <c r="J12" s="132"/>
      <c r="K12" s="592" t="s">
        <v>669</v>
      </c>
      <c r="L12" s="441"/>
      <c r="M12" s="130"/>
      <c r="N12" s="130"/>
      <c r="O12" s="130"/>
      <c r="P12" s="593" t="s">
        <v>670</v>
      </c>
    </row>
    <row r="13" spans="1:21" s="520" customFormat="1" ht="13">
      <c r="B13" s="130"/>
      <c r="C13" s="537"/>
      <c r="D13" s="537"/>
      <c r="E13" s="594" t="s">
        <v>671</v>
      </c>
      <c r="F13" s="595"/>
      <c r="G13" s="441"/>
      <c r="H13" s="132"/>
      <c r="I13" s="132"/>
      <c r="J13" s="132"/>
      <c r="K13" s="592" t="s">
        <v>672</v>
      </c>
      <c r="L13" s="441"/>
      <c r="M13" s="130"/>
      <c r="N13" s="130"/>
      <c r="O13" s="130"/>
      <c r="P13" s="593" t="s">
        <v>673</v>
      </c>
    </row>
    <row r="14" spans="1:21" s="520" customFormat="1" ht="13">
      <c r="B14" s="130"/>
      <c r="C14" s="537"/>
      <c r="D14" s="537"/>
      <c r="E14" s="594" t="s">
        <v>674</v>
      </c>
      <c r="F14" s="595"/>
      <c r="G14" s="441"/>
      <c r="H14" s="132"/>
      <c r="I14" s="132"/>
      <c r="J14" s="132"/>
      <c r="K14" s="592" t="s">
        <v>675</v>
      </c>
      <c r="L14" s="441"/>
      <c r="M14" s="130"/>
      <c r="N14" s="130"/>
      <c r="O14" s="130"/>
      <c r="P14" s="593" t="s">
        <v>676</v>
      </c>
    </row>
    <row r="15" spans="1:21" s="520" customFormat="1" ht="13">
      <c r="B15" s="130"/>
      <c r="C15" s="537"/>
      <c r="D15" s="537"/>
      <c r="E15" s="594" t="s">
        <v>677</v>
      </c>
      <c r="F15" s="595"/>
      <c r="G15" s="441"/>
      <c r="H15" s="132"/>
      <c r="I15" s="132"/>
      <c r="J15" s="132"/>
      <c r="K15" s="592" t="s">
        <v>678</v>
      </c>
      <c r="L15" s="441"/>
      <c r="M15" s="130"/>
      <c r="N15" s="130"/>
      <c r="O15" s="130"/>
      <c r="P15" s="593" t="s">
        <v>679</v>
      </c>
    </row>
    <row r="16" spans="1:21" s="520" customFormat="1" ht="13">
      <c r="B16" s="130"/>
      <c r="C16" s="537"/>
      <c r="D16" s="537"/>
      <c r="E16" s="594" t="s">
        <v>680</v>
      </c>
      <c r="F16" s="595"/>
      <c r="G16" s="441"/>
      <c r="H16" s="132"/>
      <c r="I16" s="132"/>
      <c r="J16" s="132"/>
      <c r="K16" s="592" t="s">
        <v>681</v>
      </c>
      <c r="L16" s="441"/>
      <c r="M16" s="130"/>
      <c r="N16" s="130"/>
      <c r="O16" s="130"/>
      <c r="P16" s="593" t="s">
        <v>682</v>
      </c>
    </row>
    <row r="17" spans="2:16" s="520" customFormat="1" ht="13">
      <c r="B17" s="130"/>
      <c r="C17" s="537"/>
      <c r="D17" s="537"/>
      <c r="E17" s="594" t="s">
        <v>683</v>
      </c>
      <c r="F17" s="595"/>
      <c r="G17" s="441"/>
      <c r="H17" s="132"/>
      <c r="I17" s="132"/>
      <c r="J17" s="132"/>
      <c r="K17" s="592" t="s">
        <v>684</v>
      </c>
      <c r="L17" s="441"/>
      <c r="M17" s="130"/>
      <c r="N17" s="130"/>
      <c r="O17" s="130"/>
      <c r="P17" s="593" t="s">
        <v>685</v>
      </c>
    </row>
    <row r="18" spans="2:16" s="520" customFormat="1" ht="13">
      <c r="B18" s="130"/>
      <c r="C18" s="537"/>
      <c r="D18" s="537"/>
      <c r="E18" s="594" t="s">
        <v>686</v>
      </c>
      <c r="F18" s="595"/>
      <c r="G18" s="441"/>
      <c r="H18" s="132"/>
      <c r="I18" s="132"/>
      <c r="J18" s="132"/>
      <c r="K18" s="592" t="s">
        <v>687</v>
      </c>
      <c r="L18" s="441"/>
      <c r="M18" s="130"/>
      <c r="N18" s="130"/>
      <c r="O18" s="130"/>
      <c r="P18" s="593" t="s">
        <v>688</v>
      </c>
    </row>
    <row r="19" spans="2:16" s="520" customFormat="1" ht="13">
      <c r="B19" s="130"/>
      <c r="C19" s="537"/>
      <c r="D19" s="537"/>
      <c r="E19" s="594" t="s">
        <v>689</v>
      </c>
      <c r="F19" s="595"/>
      <c r="G19" s="441"/>
      <c r="H19" s="1314" t="s">
        <v>440</v>
      </c>
      <c r="I19" s="1315"/>
      <c r="J19" s="1316"/>
      <c r="K19" s="592" t="s">
        <v>319</v>
      </c>
      <c r="L19" s="441"/>
      <c r="M19" s="130"/>
      <c r="N19" s="130"/>
      <c r="O19" s="130"/>
      <c r="P19" s="593" t="s">
        <v>690</v>
      </c>
    </row>
    <row r="20" spans="2:16" s="520" customFormat="1" ht="13">
      <c r="B20" s="130"/>
      <c r="C20" s="537"/>
      <c r="D20" s="537"/>
      <c r="E20" s="594" t="s">
        <v>691</v>
      </c>
      <c r="F20" s="595"/>
      <c r="G20" s="441"/>
      <c r="H20" s="1314" t="s">
        <v>440</v>
      </c>
      <c r="I20" s="1315"/>
      <c r="J20" s="1316"/>
      <c r="K20" s="592" t="s">
        <v>692</v>
      </c>
      <c r="L20" s="441"/>
      <c r="M20" s="130"/>
      <c r="N20" s="130"/>
      <c r="O20" s="130"/>
      <c r="P20" s="593" t="s">
        <v>693</v>
      </c>
    </row>
    <row r="21" spans="2:16" s="520" customFormat="1" ht="13">
      <c r="B21" s="130"/>
      <c r="C21" s="537"/>
      <c r="D21" s="537"/>
      <c r="E21" s="594" t="s">
        <v>694</v>
      </c>
      <c r="F21" s="595"/>
      <c r="G21" s="441"/>
      <c r="H21" s="1314" t="s">
        <v>440</v>
      </c>
      <c r="I21" s="1315"/>
      <c r="J21" s="1316"/>
      <c r="K21" s="592" t="s">
        <v>695</v>
      </c>
      <c r="L21" s="441"/>
      <c r="M21" s="130"/>
      <c r="N21" s="130"/>
      <c r="O21" s="130"/>
      <c r="P21" s="593" t="s">
        <v>696</v>
      </c>
    </row>
    <row r="22" spans="2:16" s="520" customFormat="1" ht="13">
      <c r="B22" s="1314" t="s">
        <v>440</v>
      </c>
      <c r="C22" s="1315"/>
      <c r="D22" s="1316"/>
      <c r="E22" s="594" t="s">
        <v>697</v>
      </c>
      <c r="F22" s="595"/>
      <c r="G22" s="441"/>
      <c r="H22" s="1314" t="s">
        <v>440</v>
      </c>
      <c r="I22" s="1315"/>
      <c r="J22" s="1316"/>
      <c r="K22" s="592" t="s">
        <v>698</v>
      </c>
      <c r="L22" s="441"/>
      <c r="M22" s="130"/>
      <c r="N22" s="130"/>
      <c r="O22" s="130"/>
      <c r="P22" s="593" t="s">
        <v>699</v>
      </c>
    </row>
    <row r="23" spans="2:16" s="520" customFormat="1" ht="13">
      <c r="B23" s="1314" t="s">
        <v>440</v>
      </c>
      <c r="C23" s="1315"/>
      <c r="D23" s="1316"/>
      <c r="E23" s="594" t="s">
        <v>700</v>
      </c>
      <c r="F23" s="595"/>
      <c r="G23" s="441"/>
      <c r="H23" s="132"/>
      <c r="I23" s="132"/>
      <c r="J23" s="132"/>
      <c r="K23" s="592" t="s">
        <v>701</v>
      </c>
      <c r="L23" s="441"/>
      <c r="M23" s="130"/>
      <c r="N23" s="130"/>
      <c r="O23" s="130"/>
      <c r="P23" s="593" t="s">
        <v>702</v>
      </c>
    </row>
    <row r="24" spans="2:16" s="520" customFormat="1" ht="13">
      <c r="B24" s="1314" t="s">
        <v>440</v>
      </c>
      <c r="C24" s="1315"/>
      <c r="D24" s="1316"/>
      <c r="E24" s="594" t="s">
        <v>703</v>
      </c>
      <c r="F24" s="595"/>
      <c r="G24" s="441"/>
      <c r="H24" s="132"/>
      <c r="I24" s="132"/>
      <c r="J24" s="132"/>
      <c r="K24" s="592" t="s">
        <v>704</v>
      </c>
      <c r="L24" s="441"/>
      <c r="M24" s="130"/>
      <c r="N24" s="130"/>
      <c r="O24" s="130"/>
      <c r="P24" s="593" t="s">
        <v>705</v>
      </c>
    </row>
    <row r="25" spans="2:16" s="520" customFormat="1" ht="13">
      <c r="B25" s="1314" t="s">
        <v>440</v>
      </c>
      <c r="C25" s="1315"/>
      <c r="D25" s="1316"/>
      <c r="E25" s="594" t="s">
        <v>706</v>
      </c>
      <c r="F25" s="595"/>
      <c r="G25" s="441"/>
      <c r="H25" s="132"/>
      <c r="I25" s="132"/>
      <c r="J25" s="132"/>
      <c r="K25" s="592" t="s">
        <v>707</v>
      </c>
      <c r="L25" s="441"/>
      <c r="M25" s="130"/>
      <c r="N25" s="130"/>
      <c r="O25" s="130"/>
      <c r="P25" s="593" t="s">
        <v>708</v>
      </c>
    </row>
    <row r="26" spans="2:16" s="520" customFormat="1" ht="13">
      <c r="B26" s="532"/>
      <c r="C26" s="538"/>
      <c r="D26" s="538"/>
      <c r="E26" s="594" t="s">
        <v>709</v>
      </c>
      <c r="F26" s="595"/>
      <c r="G26" s="434"/>
      <c r="H26" s="132"/>
      <c r="I26" s="132"/>
      <c r="J26" s="132"/>
      <c r="K26" s="592" t="s">
        <v>710</v>
      </c>
      <c r="L26" s="434"/>
      <c r="M26" s="130"/>
      <c r="N26" s="130"/>
      <c r="O26" s="130"/>
      <c r="P26" s="593" t="s">
        <v>711</v>
      </c>
    </row>
    <row r="27" spans="2:16" s="520" customFormat="1" ht="13">
      <c r="B27" s="532"/>
      <c r="C27" s="538"/>
      <c r="D27" s="538"/>
      <c r="E27" s="594" t="s">
        <v>712</v>
      </c>
      <c r="F27" s="595"/>
      <c r="G27" s="441"/>
      <c r="H27" s="1314" t="s">
        <v>440</v>
      </c>
      <c r="I27" s="1315"/>
      <c r="J27" s="1316"/>
      <c r="K27" s="592" t="s">
        <v>713</v>
      </c>
      <c r="L27" s="434"/>
      <c r="M27" s="130"/>
      <c r="N27" s="130"/>
      <c r="O27" s="130"/>
      <c r="P27" s="593" t="s">
        <v>714</v>
      </c>
    </row>
    <row r="28" spans="2:16" s="520" customFormat="1" ht="13">
      <c r="B28" s="130"/>
      <c r="C28" s="537"/>
      <c r="D28" s="537"/>
      <c r="E28" s="594" t="s">
        <v>715</v>
      </c>
      <c r="F28" s="595"/>
      <c r="G28" s="441"/>
      <c r="H28" s="132"/>
      <c r="I28" s="132"/>
      <c r="J28" s="132"/>
      <c r="K28" s="592" t="s">
        <v>320</v>
      </c>
      <c r="L28" s="441"/>
      <c r="M28" s="130"/>
      <c r="N28" s="130"/>
      <c r="O28" s="130"/>
      <c r="P28" s="596" t="s">
        <v>716</v>
      </c>
    </row>
    <row r="29" spans="2:16" s="520" customFormat="1" ht="13">
      <c r="B29" s="532"/>
      <c r="C29" s="538"/>
      <c r="D29" s="538"/>
      <c r="E29" s="594" t="s">
        <v>717</v>
      </c>
      <c r="F29" s="595"/>
      <c r="G29" s="441"/>
      <c r="H29" s="132"/>
      <c r="I29" s="132"/>
      <c r="J29" s="132"/>
      <c r="K29" s="592" t="s">
        <v>718</v>
      </c>
      <c r="L29" s="441"/>
      <c r="M29" s="130"/>
      <c r="N29" s="130"/>
      <c r="O29" s="130"/>
      <c r="P29" s="596" t="s">
        <v>719</v>
      </c>
    </row>
    <row r="30" spans="2:16" s="520" customFormat="1" ht="13">
      <c r="B30" s="130"/>
      <c r="C30" s="537"/>
      <c r="D30" s="537"/>
      <c r="E30" s="594" t="s">
        <v>720</v>
      </c>
      <c r="F30" s="595"/>
      <c r="G30" s="441"/>
      <c r="H30" s="132"/>
      <c r="I30" s="132"/>
      <c r="J30" s="132"/>
      <c r="K30" s="592" t="s">
        <v>721</v>
      </c>
      <c r="L30" s="441"/>
      <c r="M30" s="130"/>
      <c r="N30" s="130"/>
      <c r="O30" s="130"/>
      <c r="P30" s="596" t="s">
        <v>722</v>
      </c>
    </row>
    <row r="31" spans="2:16" s="520" customFormat="1" ht="13">
      <c r="B31" s="130"/>
      <c r="C31" s="537"/>
      <c r="D31" s="537"/>
      <c r="E31" s="594" t="s">
        <v>723</v>
      </c>
      <c r="F31" s="595"/>
      <c r="G31" s="326"/>
      <c r="H31" s="1314" t="s">
        <v>440</v>
      </c>
      <c r="I31" s="1315"/>
      <c r="J31" s="1316"/>
      <c r="K31" s="592" t="s">
        <v>724</v>
      </c>
      <c r="L31" s="441"/>
      <c r="M31" s="130"/>
      <c r="N31" s="130"/>
      <c r="O31" s="130"/>
      <c r="P31" s="596" t="s">
        <v>725</v>
      </c>
    </row>
    <row r="32" spans="2:16" s="520" customFormat="1" ht="13">
      <c r="B32" s="130"/>
      <c r="C32" s="537"/>
      <c r="D32" s="537"/>
      <c r="E32" s="594" t="s">
        <v>726</v>
      </c>
      <c r="F32" s="595"/>
      <c r="G32" s="326"/>
      <c r="H32" s="132"/>
      <c r="I32" s="132"/>
      <c r="J32" s="132"/>
      <c r="K32" s="592" t="s">
        <v>727</v>
      </c>
      <c r="L32" s="441"/>
      <c r="M32" s="130"/>
      <c r="N32" s="130"/>
      <c r="O32" s="130"/>
      <c r="P32" s="596" t="s">
        <v>728</v>
      </c>
    </row>
    <row r="33" spans="2:16" s="520" customFormat="1" ht="13">
      <c r="B33" s="130"/>
      <c r="C33" s="537"/>
      <c r="D33" s="537"/>
      <c r="E33" s="594" t="s">
        <v>729</v>
      </c>
      <c r="F33" s="595"/>
      <c r="G33" s="326"/>
      <c r="H33" s="130"/>
      <c r="I33" s="130"/>
      <c r="J33" s="130"/>
      <c r="K33" s="592" t="s">
        <v>321</v>
      </c>
      <c r="L33" s="326"/>
      <c r="M33" s="130"/>
      <c r="N33" s="130"/>
      <c r="O33" s="130"/>
      <c r="P33" s="596" t="s">
        <v>730</v>
      </c>
    </row>
    <row r="34" spans="2:16" s="520" customFormat="1" ht="13">
      <c r="B34" s="130"/>
      <c r="C34" s="537"/>
      <c r="D34" s="537"/>
      <c r="E34" s="594" t="s">
        <v>731</v>
      </c>
      <c r="F34" s="595"/>
      <c r="G34" s="326"/>
      <c r="H34" s="130"/>
      <c r="I34" s="130"/>
      <c r="J34" s="130"/>
      <c r="K34" s="592" t="s">
        <v>732</v>
      </c>
      <c r="L34" s="326"/>
      <c r="M34" s="130"/>
      <c r="N34" s="130"/>
      <c r="O34" s="130"/>
      <c r="P34" s="596" t="s">
        <v>733</v>
      </c>
    </row>
    <row r="35" spans="2:16" s="520" customFormat="1" ht="13">
      <c r="B35" s="130"/>
      <c r="C35" s="537"/>
      <c r="D35" s="537"/>
      <c r="E35" s="594" t="s">
        <v>734</v>
      </c>
      <c r="F35" s="595"/>
      <c r="G35" s="326"/>
      <c r="H35" s="130"/>
      <c r="I35" s="130"/>
      <c r="J35" s="130"/>
      <c r="K35" s="592" t="s">
        <v>735</v>
      </c>
      <c r="L35" s="326"/>
      <c r="M35" s="130"/>
      <c r="N35" s="130"/>
      <c r="O35" s="130"/>
      <c r="P35" s="596" t="s">
        <v>736</v>
      </c>
    </row>
    <row r="36" spans="2:16" s="520" customFormat="1" ht="13">
      <c r="B36" s="130"/>
      <c r="C36" s="537"/>
      <c r="D36" s="537"/>
      <c r="E36" s="594" t="s">
        <v>737</v>
      </c>
      <c r="F36" s="595"/>
      <c r="G36" s="326"/>
      <c r="H36" s="130"/>
      <c r="I36" s="130"/>
      <c r="J36" s="130"/>
      <c r="K36" s="592" t="s">
        <v>738</v>
      </c>
      <c r="L36" s="326"/>
      <c r="M36" s="130"/>
      <c r="N36" s="130"/>
      <c r="O36" s="130"/>
      <c r="P36" s="596" t="s">
        <v>739</v>
      </c>
    </row>
    <row r="37" spans="2:16" s="520" customFormat="1" ht="13">
      <c r="B37" s="533"/>
      <c r="C37" s="539"/>
      <c r="D37" s="539"/>
      <c r="E37" s="594" t="s">
        <v>740</v>
      </c>
      <c r="F37" s="595"/>
      <c r="G37" s="326"/>
      <c r="H37" s="130"/>
      <c r="I37" s="130"/>
      <c r="J37" s="130"/>
      <c r="K37" s="592" t="s">
        <v>741</v>
      </c>
      <c r="L37" s="326"/>
      <c r="M37" s="130"/>
      <c r="N37" s="130"/>
      <c r="O37" s="130"/>
      <c r="P37" s="596" t="s">
        <v>742</v>
      </c>
    </row>
    <row r="38" spans="2:16" s="520" customFormat="1" ht="13">
      <c r="B38" s="132"/>
      <c r="C38" s="540"/>
      <c r="D38" s="540"/>
      <c r="E38" s="597" t="s">
        <v>743</v>
      </c>
      <c r="F38" s="598"/>
      <c r="G38" s="326"/>
      <c r="H38" s="130"/>
      <c r="I38" s="130"/>
      <c r="J38" s="130"/>
      <c r="K38" s="592" t="s">
        <v>744</v>
      </c>
      <c r="L38" s="326"/>
      <c r="M38" s="130"/>
      <c r="N38" s="130"/>
      <c r="O38" s="130"/>
      <c r="P38" s="596" t="s">
        <v>745</v>
      </c>
    </row>
    <row r="39" spans="2:16" s="520" customFormat="1" ht="13">
      <c r="B39" s="132"/>
      <c r="C39" s="540"/>
      <c r="D39" s="540"/>
      <c r="E39" s="594" t="s">
        <v>746</v>
      </c>
      <c r="F39" s="595"/>
      <c r="G39" s="326"/>
      <c r="H39" s="130"/>
      <c r="I39" s="130"/>
      <c r="J39" s="130"/>
      <c r="K39" s="592" t="s">
        <v>747</v>
      </c>
      <c r="L39" s="326"/>
      <c r="M39" s="130"/>
      <c r="N39" s="130"/>
      <c r="O39" s="130"/>
      <c r="P39" s="596" t="s">
        <v>748</v>
      </c>
    </row>
    <row r="40" spans="2:16" s="520" customFormat="1" ht="13">
      <c r="B40" s="132"/>
      <c r="C40" s="541"/>
      <c r="D40" s="541"/>
      <c r="E40" s="599" t="s">
        <v>749</v>
      </c>
      <c r="F40" s="600"/>
      <c r="G40" s="326"/>
      <c r="H40" s="162"/>
      <c r="I40" s="162"/>
      <c r="J40" s="162"/>
      <c r="K40" s="562" t="s">
        <v>750</v>
      </c>
      <c r="L40" s="326"/>
      <c r="M40" s="1314" t="s">
        <v>440</v>
      </c>
      <c r="N40" s="1315"/>
      <c r="O40" s="1316"/>
      <c r="P40" s="570" t="s">
        <v>751</v>
      </c>
    </row>
    <row r="41" spans="2:16" s="520" customFormat="1" ht="13">
      <c r="B41" s="534"/>
      <c r="C41" s="534"/>
      <c r="D41" s="534"/>
      <c r="E41" s="535" t="s">
        <v>752</v>
      </c>
      <c r="F41" s="536"/>
      <c r="G41" s="326"/>
      <c r="L41" s="326"/>
      <c r="M41" s="1314" t="s">
        <v>440</v>
      </c>
      <c r="N41" s="1315"/>
      <c r="O41" s="1316"/>
      <c r="P41" s="570" t="s">
        <v>753</v>
      </c>
    </row>
    <row r="46" spans="2:16" ht="13">
      <c r="B46" s="287"/>
      <c r="C46" s="709" t="s">
        <v>863</v>
      </c>
      <c r="D46" s="710"/>
      <c r="E46" s="710"/>
      <c r="F46" s="710"/>
      <c r="G46" s="710"/>
      <c r="H46" s="710"/>
      <c r="I46" s="711"/>
    </row>
    <row r="47" spans="2:16">
      <c r="B47" s="189"/>
      <c r="C47" s="1305"/>
      <c r="D47" s="1306"/>
      <c r="E47" s="1306"/>
      <c r="F47" s="1306"/>
      <c r="G47" s="1306"/>
      <c r="H47" s="1306"/>
      <c r="I47" s="1307"/>
    </row>
    <row r="48" spans="2:16">
      <c r="B48" s="720"/>
      <c r="C48" s="1308"/>
      <c r="D48" s="1309"/>
      <c r="E48" s="1309"/>
      <c r="F48" s="1309"/>
      <c r="G48" s="1309"/>
      <c r="H48" s="1309"/>
      <c r="I48" s="1310"/>
    </row>
    <row r="49" spans="2:9">
      <c r="B49" s="720"/>
      <c r="C49" s="1308"/>
      <c r="D49" s="1309"/>
      <c r="E49" s="1309"/>
      <c r="F49" s="1309"/>
      <c r="G49" s="1309"/>
      <c r="H49" s="1309"/>
      <c r="I49" s="1310"/>
    </row>
    <row r="50" spans="2:9">
      <c r="B50" s="720"/>
      <c r="C50" s="1308"/>
      <c r="D50" s="1309"/>
      <c r="E50" s="1309"/>
      <c r="F50" s="1309"/>
      <c r="G50" s="1309"/>
      <c r="H50" s="1309"/>
      <c r="I50" s="1310"/>
    </row>
    <row r="51" spans="2:9">
      <c r="B51" s="720"/>
      <c r="C51" s="1308"/>
      <c r="D51" s="1309"/>
      <c r="E51" s="1309"/>
      <c r="F51" s="1309"/>
      <c r="G51" s="1309"/>
      <c r="H51" s="1309"/>
      <c r="I51" s="1310"/>
    </row>
    <row r="52" spans="2:9">
      <c r="B52" s="720"/>
      <c r="C52" s="1308"/>
      <c r="D52" s="1309"/>
      <c r="E52" s="1309"/>
      <c r="F52" s="1309"/>
      <c r="G52" s="1309"/>
      <c r="H52" s="1309"/>
      <c r="I52" s="1310"/>
    </row>
    <row r="53" spans="2:9">
      <c r="B53" s="720"/>
      <c r="C53" s="1311"/>
      <c r="D53" s="1312"/>
      <c r="E53" s="1312"/>
      <c r="F53" s="1312"/>
      <c r="G53" s="1312"/>
      <c r="H53" s="1312"/>
      <c r="I53" s="1313"/>
    </row>
  </sheetData>
  <sheetProtection algorithmName="SHA-512" hashValue="8hBVy1IvMv7VgqCmzf2e/O+Qfq5NXlGebDtOzxkKZa/jSgNf+6bME1SevCa/UwjjW6Y+SlrwoaBUhAG2Jn2oBQ==" saltValue="1ZOEPeUstXBR7xDteNnpHw==" spinCount="100000" sheet="1" objects="1" scenarios="1"/>
  <protectedRanges>
    <protectedRange sqref="F4 G3" name="Range1"/>
  </protectedRanges>
  <mergeCells count="20">
    <mergeCell ref="H19:J19"/>
    <mergeCell ref="H20:J20"/>
    <mergeCell ref="H21:J21"/>
    <mergeCell ref="B1:P1"/>
    <mergeCell ref="B5:L5"/>
    <mergeCell ref="E7:F7"/>
    <mergeCell ref="E8:F8"/>
    <mergeCell ref="B9:E9"/>
    <mergeCell ref="E12:F12"/>
    <mergeCell ref="B2:H2"/>
    <mergeCell ref="B22:D22"/>
    <mergeCell ref="B23:D23"/>
    <mergeCell ref="B24:D24"/>
    <mergeCell ref="B25:D25"/>
    <mergeCell ref="H22:J22"/>
    <mergeCell ref="C47:I53"/>
    <mergeCell ref="H27:J27"/>
    <mergeCell ref="H31:J31"/>
    <mergeCell ref="M40:O40"/>
    <mergeCell ref="M41:O41"/>
  </mergeCells>
  <conditionalFormatting sqref="F10:F11">
    <cfRule type="cellIs" dxfId="12" priority="1" operator="greaterThan">
      <formula>0</formula>
    </cfRule>
  </conditionalFormatting>
  <conditionalFormatting sqref="F10">
    <cfRule type="cellIs" priority="2" operator="between">
      <formula>0</formula>
      <formula>40</formula>
    </cfRule>
    <cfRule type="expression" dxfId="11" priority="4">
      <formula>$A$9&gt;0</formula>
    </cfRule>
  </conditionalFormatting>
  <conditionalFormatting sqref="F11">
    <cfRule type="expression" dxfId="10" priority="3">
      <formula>$A$10</formula>
    </cfRule>
  </conditionalFormatting>
  <dataValidations count="2">
    <dataValidation type="decimal" operator="greaterThan" allowBlank="1" showInputMessage="1" showErrorMessage="1" sqref="F11" xr:uid="{65BF6E6E-0BE0-423D-8252-1F63A14B4EC3}">
      <formula1>40.1</formula1>
    </dataValidation>
    <dataValidation type="decimal" allowBlank="1" showInputMessage="1" showErrorMessage="1" sqref="F10" xr:uid="{39236A90-E344-4904-8C84-2BC1A53A6E5A}">
      <formula1>0.1</formula1>
      <formula2>40</formula2>
    </dataValidation>
  </dataValidations>
  <hyperlinks>
    <hyperlink ref="A1" location="'Project Summary'!A1" display="Click to go back to the Project Summary tab" xr:uid="{0747EC99-6B68-4FAA-A707-41BE26918D06}"/>
  </hyperlinks>
  <pageMargins left="0.7" right="0.7" top="0.75" bottom="0.75" header="0.3" footer="0.3"/>
  <pageSetup scale="3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pageSetUpPr fitToPage="1"/>
  </sheetPr>
  <dimension ref="A1:O35"/>
  <sheetViews>
    <sheetView zoomScale="80" zoomScaleNormal="80" workbookViewId="0">
      <selection activeCell="N12" sqref="N12"/>
    </sheetView>
  </sheetViews>
  <sheetFormatPr defaultColWidth="8.81640625" defaultRowHeight="12.5"/>
  <cols>
    <col min="2" max="2" width="11.453125" customWidth="1"/>
    <col min="3" max="3" width="9.453125" bestFit="1" customWidth="1"/>
    <col min="4" max="4" width="10.453125" customWidth="1"/>
    <col min="5" max="5" width="12.453125" customWidth="1"/>
    <col min="6" max="6" width="8.453125" customWidth="1"/>
    <col min="7" max="8" width="11.453125" bestFit="1" customWidth="1"/>
    <col min="9" max="9" width="10.453125" customWidth="1"/>
    <col min="10" max="10" width="12.453125" customWidth="1"/>
    <col min="11" max="11" width="11.453125" customWidth="1"/>
    <col min="12" max="12" width="9.453125" customWidth="1"/>
    <col min="14" max="14" width="9.453125" bestFit="1" customWidth="1"/>
    <col min="15" max="15" width="8.453125" customWidth="1"/>
  </cols>
  <sheetData>
    <row r="1" spans="1:15" ht="20">
      <c r="A1" s="112"/>
      <c r="B1" s="1273" t="s">
        <v>250</v>
      </c>
      <c r="C1" s="1273"/>
      <c r="D1" s="1273"/>
      <c r="E1" s="1273"/>
      <c r="F1" s="1273"/>
      <c r="G1" s="1273"/>
      <c r="H1" s="1273"/>
      <c r="I1" s="1273"/>
      <c r="J1" s="1273"/>
      <c r="K1" s="112"/>
      <c r="L1" s="112"/>
      <c r="M1" s="112"/>
      <c r="N1" s="112"/>
    </row>
    <row r="2" spans="1:15" ht="13">
      <c r="A2" s="1334" t="s">
        <v>233</v>
      </c>
      <c r="B2" s="1334"/>
      <c r="C2" s="1335" t="e">
        <f>'Project Summary'!#REF!</f>
        <v>#REF!</v>
      </c>
      <c r="D2" s="1335"/>
      <c r="E2" s="1335"/>
      <c r="F2" s="1335"/>
      <c r="G2" s="1335"/>
      <c r="H2" s="1335"/>
      <c r="I2" s="1335"/>
      <c r="J2" s="112"/>
      <c r="K2" s="112"/>
      <c r="L2" s="112"/>
      <c r="M2" s="112"/>
      <c r="N2" s="112"/>
    </row>
    <row r="3" spans="1:15">
      <c r="A3" s="112"/>
      <c r="B3" s="112"/>
      <c r="C3" s="112"/>
      <c r="D3" s="112"/>
      <c r="E3" s="112"/>
      <c r="F3" s="112"/>
      <c r="G3" s="112"/>
      <c r="H3" s="112"/>
      <c r="I3" s="112"/>
      <c r="J3" s="112"/>
      <c r="K3" s="112"/>
      <c r="L3" s="112"/>
      <c r="M3" s="112"/>
      <c r="N3" s="112"/>
    </row>
    <row r="4" spans="1:15" ht="15" customHeight="1">
      <c r="A4" s="133" t="s">
        <v>344</v>
      </c>
      <c r="B4" s="133"/>
      <c r="C4" s="133"/>
      <c r="D4" s="133"/>
      <c r="E4" s="133"/>
      <c r="F4" s="133"/>
      <c r="G4" s="133"/>
      <c r="H4" s="133"/>
      <c r="I4" s="112"/>
      <c r="J4" s="112"/>
      <c r="K4" s="112"/>
      <c r="L4" s="112"/>
      <c r="M4" s="112"/>
      <c r="N4" s="112"/>
      <c r="O4" s="8"/>
    </row>
    <row r="5" spans="1:15" ht="15" customHeight="1" thickBot="1">
      <c r="A5" s="112"/>
      <c r="B5" s="112" t="s">
        <v>11</v>
      </c>
      <c r="C5" s="112" t="s">
        <v>12</v>
      </c>
      <c r="D5" s="112" t="s">
        <v>13</v>
      </c>
      <c r="E5" s="112" t="s">
        <v>14</v>
      </c>
      <c r="F5" s="112" t="s">
        <v>15</v>
      </c>
      <c r="G5" s="112" t="s">
        <v>16</v>
      </c>
      <c r="H5" s="112" t="s">
        <v>18</v>
      </c>
      <c r="I5" s="112" t="s">
        <v>19</v>
      </c>
      <c r="J5" s="112" t="s">
        <v>20</v>
      </c>
      <c r="K5" s="112" t="s">
        <v>21</v>
      </c>
      <c r="L5" s="112" t="s">
        <v>22</v>
      </c>
      <c r="M5" s="112" t="s">
        <v>23</v>
      </c>
      <c r="N5" s="112"/>
      <c r="O5" s="8"/>
    </row>
    <row r="6" spans="1:15" ht="15" thickBot="1">
      <c r="A6" s="112" t="s">
        <v>17</v>
      </c>
      <c r="B6" s="17"/>
      <c r="C6" s="18"/>
      <c r="D6" s="18"/>
      <c r="E6" s="18"/>
      <c r="F6" s="18"/>
      <c r="G6" s="18"/>
      <c r="H6" s="18"/>
      <c r="I6" s="18"/>
      <c r="J6" s="18"/>
      <c r="K6" s="18"/>
      <c r="L6" s="18"/>
      <c r="M6" s="134"/>
      <c r="O6" s="8"/>
    </row>
    <row r="7" spans="1:15">
      <c r="L7" s="8"/>
      <c r="M7" s="8"/>
      <c r="O7" s="8"/>
    </row>
    <row r="8" spans="1:15" ht="26">
      <c r="A8" s="112"/>
      <c r="B8" s="112"/>
      <c r="C8" s="112"/>
      <c r="D8" s="112"/>
      <c r="E8" s="168" t="s">
        <v>251</v>
      </c>
      <c r="F8" s="168" t="s">
        <v>252</v>
      </c>
      <c r="G8" s="169" t="s">
        <v>253</v>
      </c>
      <c r="H8" s="169" t="s">
        <v>254</v>
      </c>
      <c r="I8" s="8"/>
      <c r="J8" s="8"/>
      <c r="K8" s="8"/>
      <c r="L8" s="8"/>
      <c r="M8" s="8"/>
      <c r="N8" s="8"/>
      <c r="O8" s="8"/>
    </row>
    <row r="9" spans="1:15" ht="21" customHeight="1">
      <c r="B9" s="1332" t="s">
        <v>255</v>
      </c>
      <c r="C9" s="1333"/>
      <c r="D9" s="1333"/>
      <c r="E9" s="135"/>
      <c r="F9" s="170" t="s">
        <v>256</v>
      </c>
      <c r="G9" s="136">
        <v>100</v>
      </c>
      <c r="H9" s="122" t="s">
        <v>256</v>
      </c>
      <c r="I9" s="8"/>
      <c r="J9" s="137"/>
      <c r="K9" s="8"/>
      <c r="L9" s="8"/>
      <c r="M9" s="8"/>
      <c r="N9" s="8"/>
      <c r="O9" s="8"/>
    </row>
    <row r="10" spans="1:15" ht="27.75" customHeight="1">
      <c r="B10" s="1332" t="s">
        <v>257</v>
      </c>
      <c r="C10" s="1332"/>
      <c r="D10" s="1332"/>
      <c r="E10" s="135"/>
      <c r="F10" s="170" t="s">
        <v>256</v>
      </c>
      <c r="G10" s="136">
        <v>300</v>
      </c>
      <c r="H10" s="122" t="s">
        <v>256</v>
      </c>
      <c r="J10" s="209"/>
      <c r="K10" s="8"/>
      <c r="L10" s="8"/>
      <c r="M10" s="8"/>
      <c r="N10" s="8"/>
      <c r="O10" s="8"/>
    </row>
    <row r="11" spans="1:15" ht="28.5" customHeight="1">
      <c r="B11" s="1332" t="s">
        <v>355</v>
      </c>
      <c r="C11" s="1332"/>
      <c r="D11" s="1332"/>
      <c r="E11" s="138" t="e">
        <f>E9/E10</f>
        <v>#DIV/0!</v>
      </c>
      <c r="F11" s="171" t="s">
        <v>258</v>
      </c>
      <c r="G11" s="139">
        <f>G9/G10</f>
        <v>0.33</v>
      </c>
      <c r="H11" s="122" t="s">
        <v>258</v>
      </c>
      <c r="I11" s="1336" t="s">
        <v>354</v>
      </c>
      <c r="J11" s="1337"/>
      <c r="K11" s="1337"/>
      <c r="L11" s="1337"/>
      <c r="M11" s="1337"/>
      <c r="N11" s="8"/>
      <c r="O11" s="8"/>
    </row>
    <row r="12" spans="1:15" ht="15.75" customHeight="1">
      <c r="B12" s="1332" t="s">
        <v>259</v>
      </c>
      <c r="C12" s="1332"/>
      <c r="D12" s="1332"/>
      <c r="E12" s="135"/>
      <c r="F12" s="170" t="s">
        <v>256</v>
      </c>
      <c r="G12" s="140">
        <v>100</v>
      </c>
      <c r="H12" s="122" t="s">
        <v>256</v>
      </c>
      <c r="I12" s="8"/>
      <c r="J12" s="8"/>
      <c r="K12" s="8"/>
      <c r="L12" s="8"/>
      <c r="M12" s="8"/>
      <c r="N12" s="8"/>
      <c r="O12" s="8"/>
    </row>
    <row r="13" spans="1:15" ht="19.5" customHeight="1">
      <c r="B13" s="1331" t="s">
        <v>260</v>
      </c>
      <c r="C13" s="1331"/>
      <c r="D13" s="1331"/>
      <c r="E13" s="135"/>
      <c r="F13" s="153"/>
      <c r="G13" s="141">
        <v>6</v>
      </c>
      <c r="H13" s="142"/>
      <c r="I13" s="8"/>
      <c r="J13" s="8"/>
      <c r="K13" s="8"/>
      <c r="L13" s="8"/>
      <c r="M13" s="8"/>
      <c r="N13" s="8"/>
      <c r="O13" s="8"/>
    </row>
    <row r="14" spans="1:15" ht="46.5" customHeight="1">
      <c r="B14" s="1332" t="s">
        <v>261</v>
      </c>
      <c r="C14" s="1332"/>
      <c r="D14" s="1332"/>
      <c r="E14" s="143"/>
      <c r="F14" s="153"/>
      <c r="G14" s="144">
        <v>950</v>
      </c>
      <c r="H14" s="142"/>
      <c r="I14" s="8"/>
      <c r="J14" s="8"/>
      <c r="K14" s="8"/>
      <c r="L14" s="8"/>
      <c r="M14" s="8"/>
      <c r="N14" s="8"/>
      <c r="O14" s="8"/>
    </row>
    <row r="15" spans="1:15" ht="15" customHeight="1">
      <c r="B15" s="1331" t="s">
        <v>262</v>
      </c>
      <c r="C15" s="1331"/>
      <c r="D15" s="1331"/>
      <c r="E15" s="145" t="s">
        <v>36</v>
      </c>
      <c r="F15" s="1338" t="s">
        <v>3</v>
      </c>
      <c r="G15" s="1338"/>
      <c r="H15" s="1338"/>
      <c r="I15" s="8"/>
      <c r="J15" s="8"/>
      <c r="K15" s="8"/>
      <c r="L15" s="8"/>
      <c r="M15" s="8"/>
      <c r="N15" s="8"/>
      <c r="O15" s="8"/>
    </row>
    <row r="16" spans="1:15" ht="15" customHeight="1">
      <c r="B16" s="101" t="s">
        <v>333</v>
      </c>
      <c r="C16" s="172"/>
      <c r="D16" s="172"/>
      <c r="E16" s="173"/>
      <c r="F16" s="174"/>
      <c r="G16" s="174"/>
      <c r="H16" s="174"/>
      <c r="I16" s="8"/>
      <c r="J16" s="8"/>
      <c r="K16" s="8"/>
      <c r="L16" s="8"/>
      <c r="M16" s="8"/>
      <c r="N16" s="8"/>
      <c r="O16" s="8"/>
    </row>
    <row r="17" spans="2:15" ht="15" customHeight="1">
      <c r="B17" s="1"/>
      <c r="C17" s="146"/>
      <c r="D17" s="146"/>
      <c r="E17" s="147"/>
      <c r="F17" s="148"/>
      <c r="G17" s="148"/>
      <c r="H17" s="148"/>
      <c r="I17" s="8"/>
      <c r="J17" s="8"/>
      <c r="K17" s="8"/>
      <c r="L17" s="8"/>
      <c r="M17" s="8"/>
      <c r="N17" s="8"/>
      <c r="O17" s="8"/>
    </row>
    <row r="18" spans="2:15">
      <c r="B18" s="149" t="s">
        <v>263</v>
      </c>
      <c r="C18" s="150"/>
      <c r="D18" s="150"/>
      <c r="E18" s="150"/>
      <c r="F18" s="150"/>
      <c r="G18" s="151"/>
      <c r="I18" s="1339" t="s">
        <v>264</v>
      </c>
      <c r="J18" s="1340"/>
      <c r="K18" s="1341"/>
    </row>
    <row r="19" spans="2:15" ht="65.25" customHeight="1">
      <c r="B19" s="1342" t="s">
        <v>265</v>
      </c>
      <c r="C19" s="1343"/>
      <c r="D19" s="1344"/>
      <c r="E19" s="152" t="s">
        <v>266</v>
      </c>
      <c r="F19" s="152" t="s">
        <v>267</v>
      </c>
      <c r="G19" s="152" t="s">
        <v>268</v>
      </c>
      <c r="I19" s="153"/>
      <c r="J19" s="152" t="s">
        <v>269</v>
      </c>
      <c r="K19" s="152" t="s">
        <v>270</v>
      </c>
    </row>
    <row r="20" spans="2:15" ht="14.5">
      <c r="B20" s="1328"/>
      <c r="C20" s="1329"/>
      <c r="D20" s="1330"/>
      <c r="E20" s="154"/>
      <c r="F20" s="155"/>
      <c r="G20" s="156">
        <f>F20*E20</f>
        <v>0</v>
      </c>
      <c r="I20" s="153" t="s">
        <v>25</v>
      </c>
      <c r="J20" s="157" t="s">
        <v>272</v>
      </c>
      <c r="K20" s="157" t="s">
        <v>272</v>
      </c>
    </row>
    <row r="21" spans="2:15" ht="14.5">
      <c r="B21" s="1328"/>
      <c r="C21" s="1329"/>
      <c r="D21" s="1330"/>
      <c r="E21" s="154"/>
      <c r="F21" s="155"/>
      <c r="G21" s="156">
        <f t="shared" ref="G21:G34" si="0">F21*E21</f>
        <v>0</v>
      </c>
      <c r="I21" s="153" t="s">
        <v>271</v>
      </c>
      <c r="J21" s="157" t="s">
        <v>272</v>
      </c>
      <c r="K21" s="157" t="s">
        <v>272</v>
      </c>
    </row>
    <row r="22" spans="2:15" ht="14.5">
      <c r="B22" s="1328"/>
      <c r="C22" s="1329"/>
      <c r="D22" s="1330"/>
      <c r="E22" s="154"/>
      <c r="F22" s="155"/>
      <c r="G22" s="156">
        <f t="shared" si="0"/>
        <v>0</v>
      </c>
      <c r="I22" s="153" t="s">
        <v>273</v>
      </c>
      <c r="J22" s="157" t="s">
        <v>272</v>
      </c>
      <c r="K22" s="157" t="s">
        <v>272</v>
      </c>
    </row>
    <row r="23" spans="2:15" ht="14.5">
      <c r="B23" s="1328"/>
      <c r="C23" s="1329"/>
      <c r="D23" s="1330"/>
      <c r="E23" s="154"/>
      <c r="F23" s="155"/>
      <c r="G23" s="156">
        <f t="shared" si="0"/>
        <v>0</v>
      </c>
      <c r="M23" s="8"/>
      <c r="N23" s="8"/>
      <c r="O23" s="8"/>
    </row>
    <row r="24" spans="2:15" ht="14.5">
      <c r="B24" s="215"/>
      <c r="C24" s="216"/>
      <c r="D24" s="217"/>
      <c r="E24" s="154"/>
      <c r="F24" s="155"/>
      <c r="G24" s="156"/>
      <c r="M24" s="8"/>
      <c r="N24" s="8"/>
      <c r="O24" s="8"/>
    </row>
    <row r="25" spans="2:15" ht="14.5">
      <c r="B25" s="215"/>
      <c r="C25" s="216"/>
      <c r="D25" s="217"/>
      <c r="E25" s="154"/>
      <c r="F25" s="155"/>
      <c r="G25" s="156"/>
      <c r="M25" s="8"/>
      <c r="N25" s="8"/>
      <c r="O25" s="8"/>
    </row>
    <row r="26" spans="2:15" ht="14.5">
      <c r="B26" s="215"/>
      <c r="C26" s="216"/>
      <c r="D26" s="217"/>
      <c r="E26" s="154"/>
      <c r="F26" s="155"/>
      <c r="G26" s="156"/>
      <c r="M26" s="8"/>
      <c r="N26" s="8"/>
      <c r="O26" s="8"/>
    </row>
    <row r="27" spans="2:15" ht="14.5">
      <c r="B27" s="215"/>
      <c r="C27" s="216"/>
      <c r="D27" s="217"/>
      <c r="E27" s="154"/>
      <c r="F27" s="155"/>
      <c r="G27" s="156"/>
      <c r="M27" s="8"/>
      <c r="N27" s="8"/>
      <c r="O27" s="8"/>
    </row>
    <row r="28" spans="2:15" ht="14.5">
      <c r="B28" s="215"/>
      <c r="C28" s="216"/>
      <c r="D28" s="217"/>
      <c r="E28" s="154"/>
      <c r="F28" s="155"/>
      <c r="G28" s="156"/>
      <c r="M28" s="8"/>
      <c r="N28" s="8"/>
      <c r="O28" s="8"/>
    </row>
    <row r="29" spans="2:15" ht="14.5">
      <c r="B29" s="1328"/>
      <c r="C29" s="1329"/>
      <c r="D29" s="1330"/>
      <c r="E29" s="154"/>
      <c r="F29" s="155"/>
      <c r="G29" s="156">
        <f t="shared" si="0"/>
        <v>0</v>
      </c>
      <c r="M29" s="8"/>
      <c r="N29" s="8"/>
      <c r="O29" s="8"/>
    </row>
    <row r="30" spans="2:15" ht="14.5">
      <c r="B30" s="1328"/>
      <c r="C30" s="1329"/>
      <c r="D30" s="1330"/>
      <c r="E30" s="154"/>
      <c r="F30" s="155"/>
      <c r="G30" s="156">
        <f t="shared" si="0"/>
        <v>0</v>
      </c>
      <c r="M30" s="8"/>
      <c r="N30" s="8"/>
      <c r="O30" s="8"/>
    </row>
    <row r="31" spans="2:15" ht="14.5">
      <c r="B31" s="1328"/>
      <c r="C31" s="1329"/>
      <c r="D31" s="1330"/>
      <c r="E31" s="154"/>
      <c r="F31" s="155"/>
      <c r="G31" s="156">
        <f t="shared" si="0"/>
        <v>0</v>
      </c>
    </row>
    <row r="32" spans="2:15" ht="14.5">
      <c r="B32" s="1328"/>
      <c r="C32" s="1329"/>
      <c r="D32" s="1330"/>
      <c r="E32" s="154"/>
      <c r="F32" s="155"/>
      <c r="G32" s="156">
        <f t="shared" si="0"/>
        <v>0</v>
      </c>
    </row>
    <row r="33" spans="2:7" ht="14.5">
      <c r="B33" s="1328"/>
      <c r="C33" s="1329"/>
      <c r="D33" s="1330"/>
      <c r="E33" s="154"/>
      <c r="F33" s="155"/>
      <c r="G33" s="156">
        <f t="shared" si="0"/>
        <v>0</v>
      </c>
    </row>
    <row r="34" spans="2:7" ht="14.5">
      <c r="B34" s="1328"/>
      <c r="C34" s="1329"/>
      <c r="D34" s="1330"/>
      <c r="E34" s="154"/>
      <c r="F34" s="155"/>
      <c r="G34" s="156">
        <f t="shared" si="0"/>
        <v>0</v>
      </c>
    </row>
    <row r="35" spans="2:7">
      <c r="B35" s="115"/>
      <c r="C35" s="115"/>
      <c r="D35" s="158"/>
      <c r="E35" s="159">
        <f>SUM(E20:E34)</f>
        <v>0</v>
      </c>
      <c r="F35" s="160"/>
      <c r="G35" s="161">
        <f>SUM(G20:G34)</f>
        <v>0</v>
      </c>
    </row>
  </sheetData>
  <sheetProtection algorithmName="SHA-512" hashValue="O2ItIw5fDh+d79sNY4cWJyLHZqe0dtrllag5l1QmuxO19ofXL87m6DCSeVfDKuWXGfEcUY56rv+cRtYWnpvlJA==" saltValue="UaIdwGTuxkrPHT8mOmIHag==" spinCount="100000" sheet="1" objects="1" scenarios="1"/>
  <protectedRanges>
    <protectedRange sqref="D4:D6 E9:E17" name="Range1"/>
    <protectedRange sqref="C2" name="Range1_1"/>
  </protectedRanges>
  <mergeCells count="24">
    <mergeCell ref="B14:D14"/>
    <mergeCell ref="B15:D15"/>
    <mergeCell ref="F15:H15"/>
    <mergeCell ref="I18:K18"/>
    <mergeCell ref="B19:D19"/>
    <mergeCell ref="B13:D13"/>
    <mergeCell ref="B1:J1"/>
    <mergeCell ref="B9:D9"/>
    <mergeCell ref="B10:D10"/>
    <mergeCell ref="B11:D11"/>
    <mergeCell ref="B12:D12"/>
    <mergeCell ref="A2:B2"/>
    <mergeCell ref="C2:I2"/>
    <mergeCell ref="I11:M11"/>
    <mergeCell ref="B34:D34"/>
    <mergeCell ref="B33:D33"/>
    <mergeCell ref="B32:D32"/>
    <mergeCell ref="B31:D31"/>
    <mergeCell ref="B30:D30"/>
    <mergeCell ref="B29:D29"/>
    <mergeCell ref="B23:D23"/>
    <mergeCell ref="B22:D22"/>
    <mergeCell ref="B21:D21"/>
    <mergeCell ref="B20:D20"/>
  </mergeCells>
  <dataValidations count="3">
    <dataValidation type="decimal" allowBlank="1" showInputMessage="1" showErrorMessage="1" sqref="B6:M6" xr:uid="{00000000-0002-0000-1900-000000000000}">
      <formula1>0</formula1>
      <formula2>1</formula2>
    </dataValidation>
    <dataValidation type="list" allowBlank="1" showInputMessage="1" showErrorMessage="1" sqref="E15 E17" xr:uid="{00000000-0002-0000-1900-000001000000}">
      <formula1>"Yes, No"</formula1>
    </dataValidation>
    <dataValidation type="list" allowBlank="1" showInputMessage="1" showErrorMessage="1" sqref="J20:K22" xr:uid="{00000000-0002-0000-1900-000002000000}">
      <formula1>"N/A, 12:00 AM, 1:00 AM, 2:00 AM, 3:00 AM, 4:00 AM, 5:00 AM, 6:00 AM, 7:00 AM, 8:00 AM, 9:00 AM, 10:00 AM, 11:00AM, 12:00 PM, 1:00 PM, 2:00 PM, 3:00 PM, 4:00 PM, 5:00 PM, 6:00 PM, 7:00 PM, 8:00 PM, 9:00 PM, 10:00 PM, 11:00 PM"</formula1>
    </dataValidation>
  </dataValidations>
  <pageMargins left="0.7" right="0.7" top="0.75" bottom="0.75" header="0.3" footer="0.3"/>
  <pageSetup scale="67"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FDAE3C2420304FB960B8039CA1691C" ma:contentTypeVersion="13" ma:contentTypeDescription="Create a new document." ma:contentTypeScope="" ma:versionID="a727c198bb97ef2d33f2567848c04e33">
  <xsd:schema xmlns:xsd="http://www.w3.org/2001/XMLSchema" xmlns:xs="http://www.w3.org/2001/XMLSchema" xmlns:p="http://schemas.microsoft.com/office/2006/metadata/properties" xmlns:ns3="06fad1e4-9bfd-4d09-90c1-ce2833e8fb47" xmlns:ns4="7819d8ed-d075-4f93-993a-b1202009a951" targetNamespace="http://schemas.microsoft.com/office/2006/metadata/properties" ma:root="true" ma:fieldsID="8631f0132e2a7504d1b50798c1f38823" ns3:_="" ns4:_="">
    <xsd:import namespace="06fad1e4-9bfd-4d09-90c1-ce2833e8fb47"/>
    <xsd:import namespace="7819d8ed-d075-4f93-993a-b1202009a9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ad1e4-9bfd-4d09-90c1-ce2833e8fb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19d8ed-d075-4f93-993a-b1202009a9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C13DD-4301-435A-962B-24B50F5E85DF}">
  <ds:schemaRefs>
    <ds:schemaRef ds:uri="http://schemas.microsoft.com/sharepoint/v3/contenttype/forms"/>
  </ds:schemaRefs>
</ds:datastoreItem>
</file>

<file path=customXml/itemProps2.xml><?xml version="1.0" encoding="utf-8"?>
<ds:datastoreItem xmlns:ds="http://schemas.openxmlformats.org/officeDocument/2006/customXml" ds:itemID="{C3CDF9BB-DC2E-43B1-9639-CD1B0251165F}">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06fad1e4-9bfd-4d09-90c1-ce2833e8fb47"/>
    <ds:schemaRef ds:uri="http://schemas.openxmlformats.org/package/2006/metadata/core-properties"/>
    <ds:schemaRef ds:uri="7819d8ed-d075-4f93-993a-b1202009a951"/>
    <ds:schemaRef ds:uri="http://www.w3.org/XML/1998/namespace"/>
    <ds:schemaRef ds:uri="http://purl.org/dc/dcmitype/"/>
  </ds:schemaRefs>
</ds:datastoreItem>
</file>

<file path=customXml/itemProps3.xml><?xml version="1.0" encoding="utf-8"?>
<ds:datastoreItem xmlns:ds="http://schemas.openxmlformats.org/officeDocument/2006/customXml" ds:itemID="{C2B47C88-AA8D-4D44-B497-2FFACE3E5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fad1e4-9bfd-4d09-90c1-ce2833e8fb47"/>
    <ds:schemaRef ds:uri="7819d8ed-d075-4f93-993a-b1202009a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42</vt:i4>
      </vt:variant>
    </vt:vector>
  </HeadingPairs>
  <TitlesOfParts>
    <vt:vector size="72" baseType="lpstr">
      <vt:lpstr>Project Data</vt:lpstr>
      <vt:lpstr>Project Summary</vt:lpstr>
      <vt:lpstr>1- Interior Lighting &amp; NLC</vt:lpstr>
      <vt:lpstr>1.1 High Perf. Guidelines</vt:lpstr>
      <vt:lpstr>Interior BuildingAreaBaselines</vt:lpstr>
      <vt:lpstr>1A- Space by Space</vt:lpstr>
      <vt:lpstr>lists</vt:lpstr>
      <vt:lpstr>2- Occupancy Sensors</vt:lpstr>
      <vt:lpstr>21- Daylighting</vt:lpstr>
      <vt:lpstr>4- Exterior Lighting</vt:lpstr>
      <vt:lpstr>5- Unitary &amp; Split DX</vt:lpstr>
      <vt:lpstr>6- Air Source Heat Pumps</vt:lpstr>
      <vt:lpstr>7- Water Source Heat Pumps</vt:lpstr>
      <vt:lpstr>8- VRF-VRV</vt:lpstr>
      <vt:lpstr>9- VFDs</vt:lpstr>
      <vt:lpstr>10- Chillers</vt:lpstr>
      <vt:lpstr>11- Energy Recovery</vt:lpstr>
      <vt:lpstr>12- DCV (CO2 Control)</vt:lpstr>
      <vt:lpstr>13- Natural Gas Heating</vt:lpstr>
      <vt:lpstr>14- Electric &amp; Gas Hot Water</vt:lpstr>
      <vt:lpstr>15- Kitchen Appliances</vt:lpstr>
      <vt:lpstr>16- Cooking Equipment</vt:lpstr>
      <vt:lpstr>15 - Kitchen Equipment</vt:lpstr>
      <vt:lpstr>17- Kitchen Hood VFDs</vt:lpstr>
      <vt:lpstr>18 - Insulation</vt:lpstr>
      <vt:lpstr>19- Insulation</vt:lpstr>
      <vt:lpstr>19- Windows</vt:lpstr>
      <vt:lpstr>20- Custom Measure</vt:lpstr>
      <vt:lpstr>21- Air Compressor &amp; Dryer</vt:lpstr>
      <vt:lpstr>22-Air Compressor Heat Recovery</vt:lpstr>
      <vt:lpstr>Broiler</vt:lpstr>
      <vt:lpstr>Categoery</vt:lpstr>
      <vt:lpstr>Category</vt:lpstr>
      <vt:lpstr>Condensing_Gas_Boiler</vt:lpstr>
      <vt:lpstr>Condensing_Gas_Furnace</vt:lpstr>
      <vt:lpstr>Condensing_Gas_Unit_Heater</vt:lpstr>
      <vt:lpstr>Electric_Dishwasher</vt:lpstr>
      <vt:lpstr>Electric_Equipment</vt:lpstr>
      <vt:lpstr>Electric_Fryer</vt:lpstr>
      <vt:lpstr>Electric_Other</vt:lpstr>
      <vt:lpstr>Electric_Oven</vt:lpstr>
      <vt:lpstr>emptylist</vt:lpstr>
      <vt:lpstr>EXAMPLE__LED_wallpacks__50_Watts_each__Fixturemaker_model_XYZ</vt:lpstr>
      <vt:lpstr>Freezer</vt:lpstr>
      <vt:lpstr>Gas_Dishwasher</vt:lpstr>
      <vt:lpstr>Gas_Equipment</vt:lpstr>
      <vt:lpstr>Gas_Fired_Absorption_Heat_Pumps</vt:lpstr>
      <vt:lpstr>Gas_Fryer</vt:lpstr>
      <vt:lpstr>Gas_Other</vt:lpstr>
      <vt:lpstr>Gas_Oven</vt:lpstr>
      <vt:lpstr>Griddle</vt:lpstr>
      <vt:lpstr>Hot_Folding_Cabinet</vt:lpstr>
      <vt:lpstr>Ice_Machine</vt:lpstr>
      <vt:lpstr>kitchen1</vt:lpstr>
      <vt:lpstr>kitchen2</vt:lpstr>
      <vt:lpstr>Natural_Gas_Infrared_Radiant_Heaters</vt:lpstr>
      <vt:lpstr>Non_Condensing_Gas_Boiler</vt:lpstr>
      <vt:lpstr>'1- Interior Lighting &amp; NLC'!Print_Area</vt:lpstr>
      <vt:lpstr>'12- DCV (CO2 Control)'!Print_Area</vt:lpstr>
      <vt:lpstr>'13- Natural Gas Heating'!Print_Area</vt:lpstr>
      <vt:lpstr>'15- Kitchen Appliances'!Print_Area</vt:lpstr>
      <vt:lpstr>'17- Kitchen Hood VFDs'!Print_Area</vt:lpstr>
      <vt:lpstr>'18 - Insulation'!Print_Area</vt:lpstr>
      <vt:lpstr>'19- Windows'!Print_Area</vt:lpstr>
      <vt:lpstr>'20- Custom Measure'!Print_Area</vt:lpstr>
      <vt:lpstr>'21- Daylighting'!Print_Area</vt:lpstr>
      <vt:lpstr>'22-Air Compressor Heat Recovery'!Print_Area</vt:lpstr>
      <vt:lpstr>'6- Air Source Heat Pumps'!Print_Area</vt:lpstr>
      <vt:lpstr>'7- Water Source Heat Pumps'!Print_Area</vt:lpstr>
      <vt:lpstr>'8- VRF-VRV'!Print_Area</vt:lpstr>
      <vt:lpstr>'Project Data'!Print_Area</vt:lpstr>
      <vt:lpstr>Refrigerator</vt:lpstr>
    </vt:vector>
  </TitlesOfParts>
  <Company>Northeast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Prescriptive Lighting Analysis</dc:title>
  <dc:creator>Andre, Tim</dc:creator>
  <cp:lastModifiedBy>Zagura, Lisa</cp:lastModifiedBy>
  <cp:lastPrinted>2022-05-09T18:03:02Z</cp:lastPrinted>
  <dcterms:created xsi:type="dcterms:W3CDTF">1998-02-13T17:59:13Z</dcterms:created>
  <dcterms:modified xsi:type="dcterms:W3CDTF">2022-07-28T17:31:25Z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0x01010007FDAE3C2420304FB960B8039CA1691C</vt:lpwstr>
  </property>
</Properties>
</file>